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2021\"/>
    </mc:Choice>
  </mc:AlternateContent>
  <xr:revisionPtr revIDLastSave="0" documentId="13_ncr:1_{44E6AD59-3CB0-4448-87A6-0E5AF13BF0E2}" xr6:coauthVersionLast="46" xr6:coauthVersionMax="46" xr10:uidLastSave="{00000000-0000-0000-0000-000000000000}"/>
  <bookViews>
    <workbookView xWindow="-120" yWindow="-120" windowWidth="24240" windowHeight="13740" xr2:uid="{11D87979-D192-4001-A070-F2B8C08C7622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  <definedName name="QBCANSUPPORTUPDATE" localSheetId="0">FALSE</definedName>
    <definedName name="QBCOMPANYFILENAME" localSheetId="0">"C:\Users\Steve Carbone\Desktop\DESKNEWQB\Atomic1017.QBW"</definedName>
    <definedName name="QBENDDATE" localSheetId="0">20201101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"938da146b0674fc8be061586cd230eeb"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76</definedName>
    <definedName name="QBREPORTSUBCOLAXIS" localSheetId="0">0</definedName>
    <definedName name="QBREPORTTYPE" localSheetId="0">221</definedName>
    <definedName name="QBROWHEADERS" localSheetId="0">0</definedName>
    <definedName name="QBSTARTDATE" localSheetId="0">20201101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1" i="1" l="1"/>
  <c r="F321" i="1"/>
  <c r="G321" i="1"/>
  <c r="H321" i="1"/>
  <c r="E320" i="1"/>
  <c r="F320" i="1"/>
  <c r="G320" i="1"/>
  <c r="H320" i="1"/>
  <c r="E300" i="1"/>
  <c r="F300" i="1"/>
  <c r="G300" i="1"/>
  <c r="H300" i="1"/>
  <c r="E293" i="1"/>
  <c r="F293" i="1"/>
  <c r="G293" i="1"/>
  <c r="H293" i="1"/>
  <c r="E287" i="1"/>
  <c r="F287" i="1"/>
  <c r="G287" i="1"/>
  <c r="H287" i="1"/>
  <c r="E264" i="1"/>
  <c r="F264" i="1"/>
  <c r="G264" i="1"/>
  <c r="H264" i="1"/>
  <c r="E259" i="1"/>
  <c r="F259" i="1"/>
  <c r="G259" i="1"/>
  <c r="H259" i="1"/>
  <c r="E250" i="1"/>
  <c r="F250" i="1"/>
  <c r="G250" i="1"/>
  <c r="H250" i="1"/>
  <c r="E220" i="1"/>
  <c r="F220" i="1"/>
  <c r="G220" i="1"/>
  <c r="H220" i="1"/>
  <c r="E214" i="1"/>
  <c r="F214" i="1"/>
  <c r="G214" i="1"/>
  <c r="H214" i="1"/>
  <c r="E198" i="1"/>
  <c r="F198" i="1"/>
  <c r="G198" i="1"/>
  <c r="H198" i="1"/>
  <c r="E123" i="1"/>
  <c r="F123" i="1"/>
  <c r="G123" i="1"/>
  <c r="H123" i="1"/>
  <c r="E120" i="1"/>
  <c r="F120" i="1"/>
  <c r="G120" i="1"/>
  <c r="H120" i="1"/>
  <c r="E115" i="1"/>
  <c r="F115" i="1"/>
  <c r="G115" i="1"/>
  <c r="H115" i="1"/>
  <c r="E109" i="1"/>
  <c r="F109" i="1"/>
  <c r="G109" i="1"/>
  <c r="H109" i="1"/>
  <c r="E106" i="1"/>
  <c r="F106" i="1"/>
  <c r="G106" i="1"/>
  <c r="H106" i="1"/>
  <c r="E101" i="1"/>
  <c r="F101" i="1"/>
  <c r="G101" i="1"/>
  <c r="H101" i="1"/>
  <c r="E100" i="1"/>
  <c r="F100" i="1"/>
  <c r="G100" i="1"/>
  <c r="H100" i="1"/>
  <c r="E99" i="1"/>
  <c r="F99" i="1"/>
  <c r="G99" i="1"/>
  <c r="H99" i="1"/>
  <c r="E93" i="1"/>
  <c r="F93" i="1"/>
  <c r="G93" i="1"/>
  <c r="H93" i="1"/>
  <c r="E83" i="1"/>
  <c r="F83" i="1"/>
  <c r="G83" i="1"/>
  <c r="H83" i="1"/>
  <c r="E80" i="1"/>
  <c r="F80" i="1"/>
  <c r="G80" i="1"/>
  <c r="H80" i="1"/>
  <c r="E78" i="1"/>
  <c r="F78" i="1"/>
  <c r="G78" i="1"/>
  <c r="H78" i="1"/>
  <c r="E73" i="1"/>
  <c r="F73" i="1"/>
  <c r="G73" i="1"/>
  <c r="H73" i="1"/>
  <c r="E70" i="1"/>
  <c r="F70" i="1"/>
  <c r="G70" i="1"/>
  <c r="H70" i="1"/>
  <c r="E69" i="1"/>
  <c r="F69" i="1"/>
  <c r="G69" i="1"/>
  <c r="H69" i="1"/>
  <c r="E63" i="1"/>
  <c r="F63" i="1"/>
  <c r="G63" i="1"/>
  <c r="H63" i="1"/>
  <c r="E56" i="1"/>
  <c r="F56" i="1"/>
  <c r="G56" i="1"/>
  <c r="H56" i="1"/>
  <c r="E54" i="1"/>
  <c r="F54" i="1"/>
  <c r="G54" i="1"/>
  <c r="H54" i="1"/>
  <c r="E48" i="1"/>
  <c r="F48" i="1"/>
  <c r="G48" i="1"/>
  <c r="H48" i="1"/>
  <c r="E24" i="1"/>
  <c r="F24" i="1"/>
  <c r="G24" i="1"/>
  <c r="H24" i="1"/>
  <c r="E15" i="1"/>
  <c r="F15" i="1"/>
  <c r="G15" i="1"/>
  <c r="H15" i="1"/>
  <c r="E248" i="1"/>
  <c r="F248" i="1"/>
  <c r="G248" i="1"/>
  <c r="H248" i="1"/>
  <c r="E288" i="1"/>
  <c r="F288" i="1"/>
  <c r="G288" i="1"/>
  <c r="H288" i="1"/>
  <c r="E182" i="1"/>
  <c r="F182" i="1"/>
  <c r="G182" i="1"/>
  <c r="H182" i="1"/>
  <c r="E11" i="1"/>
  <c r="F11" i="1"/>
  <c r="G11" i="1"/>
  <c r="H11" i="1"/>
  <c r="E12" i="1"/>
  <c r="F12" i="1"/>
  <c r="G12" i="1"/>
  <c r="H12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50" i="1"/>
  <c r="F50" i="1"/>
  <c r="G50" i="1"/>
  <c r="H50" i="1"/>
  <c r="E53" i="1"/>
  <c r="F53" i="1"/>
  <c r="G53" i="1"/>
  <c r="H53" i="1"/>
  <c r="E55" i="1"/>
  <c r="F55" i="1"/>
  <c r="G55" i="1"/>
  <c r="H55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4" i="1"/>
  <c r="F64" i="1"/>
  <c r="G64" i="1"/>
  <c r="H64" i="1"/>
  <c r="E66" i="1"/>
  <c r="F66" i="1"/>
  <c r="G66" i="1"/>
  <c r="H66" i="1"/>
  <c r="E74" i="1"/>
  <c r="F74" i="1"/>
  <c r="G74" i="1"/>
  <c r="H74" i="1"/>
  <c r="E75" i="1"/>
  <c r="F75" i="1"/>
  <c r="G75" i="1"/>
  <c r="H75" i="1"/>
  <c r="E76" i="1"/>
  <c r="F76" i="1"/>
  <c r="G76" i="1"/>
  <c r="H76" i="1"/>
  <c r="E77" i="1"/>
  <c r="F77" i="1"/>
  <c r="G77" i="1"/>
  <c r="H77" i="1"/>
  <c r="E79" i="1"/>
  <c r="F79" i="1"/>
  <c r="G79" i="1"/>
  <c r="H79" i="1"/>
  <c r="E81" i="1"/>
  <c r="F81" i="1"/>
  <c r="G81" i="1"/>
  <c r="H81" i="1"/>
  <c r="E82" i="1"/>
  <c r="F82" i="1"/>
  <c r="G82" i="1"/>
  <c r="H82" i="1"/>
  <c r="E169" i="1"/>
  <c r="F169" i="1"/>
  <c r="G169" i="1"/>
  <c r="H169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94" i="1"/>
  <c r="F94" i="1"/>
  <c r="G94" i="1"/>
  <c r="H94" i="1"/>
  <c r="E95" i="1"/>
  <c r="F95" i="1"/>
  <c r="G95" i="1"/>
  <c r="H95" i="1"/>
  <c r="E96" i="1"/>
  <c r="F96" i="1"/>
  <c r="G96" i="1"/>
  <c r="H96" i="1"/>
  <c r="E97" i="1"/>
  <c r="F97" i="1"/>
  <c r="G97" i="1"/>
  <c r="H97" i="1"/>
  <c r="E98" i="1"/>
  <c r="F98" i="1"/>
  <c r="G98" i="1"/>
  <c r="H98" i="1"/>
  <c r="E102" i="1"/>
  <c r="F102" i="1"/>
  <c r="G102" i="1"/>
  <c r="H102" i="1"/>
  <c r="E103" i="1"/>
  <c r="F103" i="1"/>
  <c r="G103" i="1"/>
  <c r="H103" i="1"/>
  <c r="E104" i="1"/>
  <c r="F104" i="1"/>
  <c r="G104" i="1"/>
  <c r="H104" i="1"/>
  <c r="E105" i="1"/>
  <c r="F105" i="1"/>
  <c r="G105" i="1"/>
  <c r="H105" i="1"/>
  <c r="E107" i="1"/>
  <c r="F107" i="1"/>
  <c r="G107" i="1"/>
  <c r="H107" i="1"/>
  <c r="E108" i="1"/>
  <c r="F108" i="1"/>
  <c r="G108" i="1"/>
  <c r="H108" i="1"/>
  <c r="E110" i="1"/>
  <c r="F110" i="1"/>
  <c r="G110" i="1"/>
  <c r="H110" i="1"/>
  <c r="E111" i="1"/>
  <c r="F111" i="1"/>
  <c r="G111" i="1"/>
  <c r="H111" i="1"/>
  <c r="E124" i="1"/>
  <c r="F124" i="1"/>
  <c r="G124" i="1"/>
  <c r="H124" i="1"/>
  <c r="E133" i="1"/>
  <c r="F133" i="1"/>
  <c r="G133" i="1"/>
  <c r="H133" i="1"/>
  <c r="E134" i="1"/>
  <c r="F134" i="1"/>
  <c r="G134" i="1"/>
  <c r="H134" i="1"/>
  <c r="E135" i="1"/>
  <c r="F135" i="1"/>
  <c r="G135" i="1"/>
  <c r="H135" i="1"/>
  <c r="E136" i="1"/>
  <c r="F136" i="1"/>
  <c r="G136" i="1"/>
  <c r="H136" i="1"/>
  <c r="E137" i="1"/>
  <c r="F137" i="1"/>
  <c r="G137" i="1"/>
  <c r="H137" i="1"/>
  <c r="E138" i="1"/>
  <c r="F138" i="1"/>
  <c r="G138" i="1"/>
  <c r="H138" i="1"/>
  <c r="E139" i="1"/>
  <c r="F139" i="1"/>
  <c r="G139" i="1"/>
  <c r="H139" i="1"/>
  <c r="E140" i="1"/>
  <c r="F140" i="1"/>
  <c r="G140" i="1"/>
  <c r="H140" i="1"/>
  <c r="E141" i="1"/>
  <c r="F141" i="1"/>
  <c r="G141" i="1"/>
  <c r="H141" i="1"/>
  <c r="E142" i="1"/>
  <c r="F142" i="1"/>
  <c r="G142" i="1"/>
  <c r="H142" i="1"/>
  <c r="E143" i="1"/>
  <c r="F143" i="1"/>
  <c r="G143" i="1"/>
  <c r="H143" i="1"/>
  <c r="E149" i="1"/>
  <c r="F149" i="1"/>
  <c r="G149" i="1"/>
  <c r="H149" i="1"/>
  <c r="E150" i="1"/>
  <c r="F150" i="1"/>
  <c r="G150" i="1"/>
  <c r="H150" i="1"/>
  <c r="E152" i="1"/>
  <c r="F152" i="1"/>
  <c r="G152" i="1"/>
  <c r="H152" i="1"/>
  <c r="E153" i="1"/>
  <c r="F153" i="1"/>
  <c r="G153" i="1"/>
  <c r="H153" i="1"/>
  <c r="E154" i="1"/>
  <c r="F154" i="1"/>
  <c r="G154" i="1"/>
  <c r="H154" i="1"/>
  <c r="E173" i="1"/>
  <c r="F173" i="1"/>
  <c r="G173" i="1"/>
  <c r="H173" i="1"/>
  <c r="E174" i="1"/>
  <c r="F174" i="1"/>
  <c r="G174" i="1"/>
  <c r="H174" i="1"/>
  <c r="E175" i="1"/>
  <c r="F175" i="1"/>
  <c r="G175" i="1"/>
  <c r="H175" i="1"/>
  <c r="E176" i="1"/>
  <c r="F176" i="1"/>
  <c r="G176" i="1"/>
  <c r="H176" i="1"/>
  <c r="E177" i="1"/>
  <c r="F177" i="1"/>
  <c r="G177" i="1"/>
  <c r="H177" i="1"/>
  <c r="E178" i="1"/>
  <c r="F178" i="1"/>
  <c r="G178" i="1"/>
  <c r="H178" i="1"/>
  <c r="E234" i="1"/>
  <c r="F234" i="1"/>
  <c r="G234" i="1"/>
  <c r="H234" i="1"/>
  <c r="E247" i="1"/>
  <c r="F247" i="1"/>
  <c r="G247" i="1"/>
  <c r="H247" i="1"/>
  <c r="E249" i="1"/>
  <c r="F249" i="1"/>
  <c r="G249" i="1"/>
  <c r="H249" i="1"/>
  <c r="E251" i="1"/>
  <c r="F251" i="1"/>
  <c r="G251" i="1"/>
  <c r="H251" i="1"/>
  <c r="E252" i="1"/>
  <c r="F252" i="1"/>
  <c r="G252" i="1"/>
  <c r="H252" i="1"/>
  <c r="E253" i="1"/>
  <c r="F253" i="1"/>
  <c r="G253" i="1"/>
  <c r="H253" i="1"/>
  <c r="E271" i="1"/>
  <c r="F271" i="1"/>
  <c r="G271" i="1"/>
  <c r="H271" i="1"/>
  <c r="E272" i="1"/>
  <c r="F272" i="1"/>
  <c r="G272" i="1"/>
  <c r="H272" i="1"/>
  <c r="E273" i="1"/>
  <c r="F273" i="1"/>
  <c r="G273" i="1"/>
  <c r="H273" i="1"/>
  <c r="E274" i="1"/>
  <c r="F274" i="1"/>
  <c r="G274" i="1"/>
  <c r="H274" i="1"/>
  <c r="E275" i="1"/>
  <c r="F275" i="1"/>
  <c r="G275" i="1"/>
  <c r="H275" i="1"/>
  <c r="E301" i="1"/>
  <c r="F301" i="1"/>
  <c r="G301" i="1"/>
  <c r="H301" i="1"/>
  <c r="E328" i="1"/>
  <c r="F328" i="1"/>
  <c r="G328" i="1"/>
  <c r="H328" i="1"/>
  <c r="E235" i="1"/>
  <c r="F235" i="1"/>
  <c r="G235" i="1"/>
  <c r="H235" i="1"/>
  <c r="J83" i="3" l="1"/>
  <c r="I83" i="3"/>
  <c r="L83" i="3" s="1"/>
  <c r="H83" i="3"/>
  <c r="G83" i="3"/>
  <c r="L82" i="3"/>
  <c r="O82" i="3" s="1"/>
  <c r="J82" i="3"/>
  <c r="I82" i="3"/>
  <c r="H82" i="3"/>
  <c r="G82" i="3"/>
  <c r="N81" i="3"/>
  <c r="L81" i="3"/>
  <c r="M81" i="3" s="1"/>
  <c r="J81" i="3"/>
  <c r="I81" i="3"/>
  <c r="H81" i="3"/>
  <c r="G81" i="3"/>
  <c r="J80" i="3"/>
  <c r="L80" i="3" s="1"/>
  <c r="I80" i="3"/>
  <c r="H80" i="3"/>
  <c r="G80" i="3"/>
  <c r="J79" i="3"/>
  <c r="I79" i="3"/>
  <c r="L79" i="3" s="1"/>
  <c r="H79" i="3"/>
  <c r="G79" i="3"/>
  <c r="L78" i="3"/>
  <c r="O78" i="3" s="1"/>
  <c r="J78" i="3"/>
  <c r="I78" i="3"/>
  <c r="H78" i="3"/>
  <c r="G78" i="3"/>
  <c r="N77" i="3"/>
  <c r="L77" i="3"/>
  <c r="M77" i="3" s="1"/>
  <c r="J77" i="3"/>
  <c r="I77" i="3"/>
  <c r="H77" i="3"/>
  <c r="G77" i="3"/>
  <c r="J76" i="3"/>
  <c r="L76" i="3" s="1"/>
  <c r="I76" i="3"/>
  <c r="H76" i="3"/>
  <c r="G76" i="3"/>
  <c r="J75" i="3"/>
  <c r="I75" i="3"/>
  <c r="L75" i="3" s="1"/>
  <c r="H75" i="3"/>
  <c r="G75" i="3"/>
  <c r="L74" i="3"/>
  <c r="O74" i="3" s="1"/>
  <c r="J74" i="3"/>
  <c r="I74" i="3"/>
  <c r="H74" i="3"/>
  <c r="G74" i="3"/>
  <c r="N73" i="3"/>
  <c r="L73" i="3"/>
  <c r="M73" i="3" s="1"/>
  <c r="J73" i="3"/>
  <c r="I73" i="3"/>
  <c r="H73" i="3"/>
  <c r="G73" i="3"/>
  <c r="J72" i="3"/>
  <c r="L72" i="3" s="1"/>
  <c r="I72" i="3"/>
  <c r="H72" i="3"/>
  <c r="G72" i="3"/>
  <c r="J71" i="3"/>
  <c r="I71" i="3"/>
  <c r="L71" i="3" s="1"/>
  <c r="H71" i="3"/>
  <c r="G71" i="3"/>
  <c r="L70" i="3"/>
  <c r="O70" i="3" s="1"/>
  <c r="J70" i="3"/>
  <c r="I70" i="3"/>
  <c r="H70" i="3"/>
  <c r="G70" i="3"/>
  <c r="N69" i="3"/>
  <c r="L69" i="3"/>
  <c r="M69" i="3" s="1"/>
  <c r="J69" i="3"/>
  <c r="I69" i="3"/>
  <c r="H69" i="3"/>
  <c r="G69" i="3"/>
  <c r="J68" i="3"/>
  <c r="L68" i="3" s="1"/>
  <c r="I68" i="3"/>
  <c r="H68" i="3"/>
  <c r="G68" i="3"/>
  <c r="J67" i="3"/>
  <c r="I67" i="3"/>
  <c r="L67" i="3" s="1"/>
  <c r="H67" i="3"/>
  <c r="G67" i="3"/>
  <c r="L66" i="3"/>
  <c r="O66" i="3" s="1"/>
  <c r="J66" i="3"/>
  <c r="I66" i="3"/>
  <c r="H66" i="3"/>
  <c r="G66" i="3"/>
  <c r="N65" i="3"/>
  <c r="L65" i="3"/>
  <c r="M65" i="3" s="1"/>
  <c r="J65" i="3"/>
  <c r="I65" i="3"/>
  <c r="H65" i="3"/>
  <c r="G65" i="3"/>
  <c r="J64" i="3"/>
  <c r="L64" i="3" s="1"/>
  <c r="I64" i="3"/>
  <c r="H64" i="3"/>
  <c r="G64" i="3"/>
  <c r="J63" i="3"/>
  <c r="I63" i="3"/>
  <c r="L63" i="3" s="1"/>
  <c r="H63" i="3"/>
  <c r="G63" i="3"/>
  <c r="L62" i="3"/>
  <c r="O62" i="3" s="1"/>
  <c r="J62" i="3"/>
  <c r="I62" i="3"/>
  <c r="H62" i="3"/>
  <c r="G62" i="3"/>
  <c r="N61" i="3"/>
  <c r="L61" i="3"/>
  <c r="M61" i="3" s="1"/>
  <c r="J61" i="3"/>
  <c r="I61" i="3"/>
  <c r="H61" i="3"/>
  <c r="G61" i="3"/>
  <c r="J60" i="3"/>
  <c r="L60" i="3" s="1"/>
  <c r="I60" i="3"/>
  <c r="H60" i="3"/>
  <c r="G60" i="3"/>
  <c r="J59" i="3"/>
  <c r="I59" i="3"/>
  <c r="L59" i="3" s="1"/>
  <c r="H59" i="3"/>
  <c r="G59" i="3"/>
  <c r="L58" i="3"/>
  <c r="O58" i="3" s="1"/>
  <c r="J58" i="3"/>
  <c r="I58" i="3"/>
  <c r="H58" i="3"/>
  <c r="G58" i="3"/>
  <c r="N57" i="3"/>
  <c r="L57" i="3"/>
  <c r="M57" i="3" s="1"/>
  <c r="J57" i="3"/>
  <c r="I57" i="3"/>
  <c r="H57" i="3"/>
  <c r="G57" i="3"/>
  <c r="J56" i="3"/>
  <c r="L56" i="3" s="1"/>
  <c r="I56" i="3"/>
  <c r="H56" i="3"/>
  <c r="G56" i="3"/>
  <c r="J55" i="3"/>
  <c r="I55" i="3"/>
  <c r="L55" i="3" s="1"/>
  <c r="H55" i="3"/>
  <c r="G55" i="3"/>
  <c r="L54" i="3"/>
  <c r="O54" i="3" s="1"/>
  <c r="J54" i="3"/>
  <c r="I54" i="3"/>
  <c r="H54" i="3"/>
  <c r="G54" i="3"/>
  <c r="N53" i="3"/>
  <c r="L53" i="3"/>
  <c r="M53" i="3" s="1"/>
  <c r="J53" i="3"/>
  <c r="I53" i="3"/>
  <c r="H53" i="3"/>
  <c r="G53" i="3"/>
  <c r="J52" i="3"/>
  <c r="L52" i="3" s="1"/>
  <c r="I52" i="3"/>
  <c r="H52" i="3"/>
  <c r="G52" i="3"/>
  <c r="J51" i="3"/>
  <c r="I51" i="3"/>
  <c r="L51" i="3" s="1"/>
  <c r="H51" i="3"/>
  <c r="G51" i="3"/>
  <c r="L50" i="3"/>
  <c r="O50" i="3" s="1"/>
  <c r="J50" i="3"/>
  <c r="I50" i="3"/>
  <c r="H50" i="3"/>
  <c r="G50" i="3"/>
  <c r="N49" i="3"/>
  <c r="L49" i="3"/>
  <c r="M49" i="3" s="1"/>
  <c r="J49" i="3"/>
  <c r="I49" i="3"/>
  <c r="H49" i="3"/>
  <c r="G49" i="3"/>
  <c r="J48" i="3"/>
  <c r="L48" i="3" s="1"/>
  <c r="I48" i="3"/>
  <c r="H48" i="3"/>
  <c r="G48" i="3"/>
  <c r="J47" i="3"/>
  <c r="I47" i="3"/>
  <c r="L47" i="3" s="1"/>
  <c r="H47" i="3"/>
  <c r="G47" i="3"/>
  <c r="L46" i="3"/>
  <c r="O46" i="3" s="1"/>
  <c r="J46" i="3"/>
  <c r="I46" i="3"/>
  <c r="H46" i="3"/>
  <c r="G46" i="3"/>
  <c r="N45" i="3"/>
  <c r="L45" i="3"/>
  <c r="M45" i="3" s="1"/>
  <c r="J45" i="3"/>
  <c r="I45" i="3"/>
  <c r="H45" i="3"/>
  <c r="G45" i="3"/>
  <c r="J44" i="3"/>
  <c r="L44" i="3" s="1"/>
  <c r="I44" i="3"/>
  <c r="H44" i="3"/>
  <c r="G44" i="3"/>
  <c r="J43" i="3"/>
  <c r="I43" i="3"/>
  <c r="L43" i="3" s="1"/>
  <c r="H43" i="3"/>
  <c r="G43" i="3"/>
  <c r="P41" i="3"/>
  <c r="S41" i="3" s="1"/>
  <c r="N41" i="3"/>
  <c r="M41" i="3"/>
  <c r="K41" i="3"/>
  <c r="L41" i="3" s="1"/>
  <c r="J41" i="3"/>
  <c r="I41" i="3"/>
  <c r="H41" i="3"/>
  <c r="M40" i="3"/>
  <c r="L40" i="3"/>
  <c r="K40" i="3"/>
  <c r="N40" i="3" s="1"/>
  <c r="P40" i="3" s="1"/>
  <c r="J40" i="3"/>
  <c r="I40" i="3"/>
  <c r="H40" i="3"/>
  <c r="M39" i="3"/>
  <c r="L39" i="3"/>
  <c r="K39" i="3"/>
  <c r="N39" i="3" s="1"/>
  <c r="P39" i="3" s="1"/>
  <c r="J39" i="3"/>
  <c r="I39" i="3"/>
  <c r="H39" i="3"/>
  <c r="N38" i="3"/>
  <c r="M38" i="3"/>
  <c r="L38" i="3"/>
  <c r="K38" i="3"/>
  <c r="P38" i="3" s="1"/>
  <c r="J38" i="3"/>
  <c r="I38" i="3"/>
  <c r="H38" i="3"/>
  <c r="M37" i="3"/>
  <c r="K37" i="3"/>
  <c r="N37" i="3" s="1"/>
  <c r="J37" i="3"/>
  <c r="I37" i="3"/>
  <c r="H37" i="3"/>
  <c r="M36" i="3"/>
  <c r="K36" i="3"/>
  <c r="J36" i="3"/>
  <c r="I36" i="3"/>
  <c r="H36" i="3"/>
  <c r="M35" i="3"/>
  <c r="K35" i="3"/>
  <c r="L35" i="3" s="1"/>
  <c r="J35" i="3"/>
  <c r="I35" i="3"/>
  <c r="H35" i="3"/>
  <c r="N34" i="3"/>
  <c r="M34" i="3"/>
  <c r="P34" i="3" s="1"/>
  <c r="K34" i="3"/>
  <c r="L34" i="3" s="1"/>
  <c r="J34" i="3"/>
  <c r="I34" i="3"/>
  <c r="H34" i="3"/>
  <c r="P33" i="3"/>
  <c r="S33" i="3" s="1"/>
  <c r="N33" i="3"/>
  <c r="M33" i="3"/>
  <c r="K33" i="3"/>
  <c r="L33" i="3" s="1"/>
  <c r="J33" i="3"/>
  <c r="I33" i="3"/>
  <c r="H33" i="3"/>
  <c r="M32" i="3"/>
  <c r="L32" i="3"/>
  <c r="K32" i="3"/>
  <c r="N32" i="3" s="1"/>
  <c r="P32" i="3" s="1"/>
  <c r="J32" i="3"/>
  <c r="I32" i="3"/>
  <c r="H32" i="3"/>
  <c r="R31" i="3"/>
  <c r="P31" i="3"/>
  <c r="Q31" i="3" s="1"/>
  <c r="N31" i="3"/>
  <c r="M31" i="3"/>
  <c r="L31" i="3"/>
  <c r="K31" i="3"/>
  <c r="J31" i="3"/>
  <c r="I31" i="3"/>
  <c r="H31" i="3"/>
  <c r="N30" i="3"/>
  <c r="M30" i="3"/>
  <c r="L30" i="3"/>
  <c r="K30" i="3"/>
  <c r="P30" i="3" s="1"/>
  <c r="J30" i="3"/>
  <c r="I30" i="3"/>
  <c r="H30" i="3"/>
  <c r="M29" i="3"/>
  <c r="K29" i="3"/>
  <c r="J29" i="3"/>
  <c r="I29" i="3"/>
  <c r="H29" i="3"/>
  <c r="M28" i="3"/>
  <c r="K28" i="3"/>
  <c r="J28" i="3"/>
  <c r="I28" i="3"/>
  <c r="H28" i="3"/>
  <c r="M27" i="3"/>
  <c r="K27" i="3"/>
  <c r="L27" i="3" s="1"/>
  <c r="J27" i="3"/>
  <c r="I27" i="3"/>
  <c r="H27" i="3"/>
  <c r="N26" i="3"/>
  <c r="M26" i="3"/>
  <c r="P26" i="3" s="1"/>
  <c r="S26" i="3" s="1"/>
  <c r="K26" i="3"/>
  <c r="L26" i="3" s="1"/>
  <c r="J26" i="3"/>
  <c r="I26" i="3"/>
  <c r="H26" i="3"/>
  <c r="P25" i="3"/>
  <c r="N25" i="3"/>
  <c r="M25" i="3"/>
  <c r="L25" i="3"/>
  <c r="K25" i="3"/>
  <c r="J25" i="3"/>
  <c r="I25" i="3"/>
  <c r="H25" i="3"/>
  <c r="M24" i="3"/>
  <c r="L24" i="3"/>
  <c r="K24" i="3"/>
  <c r="N24" i="3" s="1"/>
  <c r="P24" i="3" s="1"/>
  <c r="J24" i="3"/>
  <c r="I24" i="3"/>
  <c r="H24" i="3"/>
  <c r="R23" i="3"/>
  <c r="P23" i="3"/>
  <c r="Q23" i="3" s="1"/>
  <c r="N23" i="3"/>
  <c r="M23" i="3"/>
  <c r="L23" i="3"/>
  <c r="K23" i="3"/>
  <c r="J23" i="3"/>
  <c r="I23" i="3"/>
  <c r="H23" i="3"/>
  <c r="N22" i="3"/>
  <c r="M22" i="3"/>
  <c r="L22" i="3"/>
  <c r="K22" i="3"/>
  <c r="J22" i="3"/>
  <c r="I22" i="3"/>
  <c r="H22" i="3"/>
  <c r="M21" i="3"/>
  <c r="K21" i="3"/>
  <c r="J21" i="3"/>
  <c r="I21" i="3"/>
  <c r="H21" i="3"/>
  <c r="M20" i="3"/>
  <c r="K20" i="3"/>
  <c r="J20" i="3"/>
  <c r="I20" i="3"/>
  <c r="H20" i="3"/>
  <c r="M19" i="3"/>
  <c r="K19" i="3"/>
  <c r="L19" i="3" s="1"/>
  <c r="J19" i="3"/>
  <c r="I19" i="3"/>
  <c r="H19" i="3"/>
  <c r="S18" i="3"/>
  <c r="N18" i="3"/>
  <c r="M18" i="3"/>
  <c r="P18" i="3" s="1"/>
  <c r="K18" i="3"/>
  <c r="L18" i="3" s="1"/>
  <c r="J18" i="3"/>
  <c r="I18" i="3"/>
  <c r="H18" i="3"/>
  <c r="P17" i="3"/>
  <c r="N17" i="3"/>
  <c r="M17" i="3"/>
  <c r="L17" i="3"/>
  <c r="K17" i="3"/>
  <c r="J17" i="3"/>
  <c r="I17" i="3"/>
  <c r="H17" i="3"/>
  <c r="M16" i="3"/>
  <c r="L16" i="3"/>
  <c r="K16" i="3"/>
  <c r="N16" i="3" s="1"/>
  <c r="P16" i="3" s="1"/>
  <c r="J16" i="3"/>
  <c r="I16" i="3"/>
  <c r="H16" i="3"/>
  <c r="R15" i="3"/>
  <c r="P15" i="3"/>
  <c r="Q15" i="3" s="1"/>
  <c r="N15" i="3"/>
  <c r="M15" i="3"/>
  <c r="L15" i="3"/>
  <c r="K15" i="3"/>
  <c r="J15" i="3"/>
  <c r="I15" i="3"/>
  <c r="H15" i="3"/>
  <c r="N14" i="3"/>
  <c r="M14" i="3"/>
  <c r="L14" i="3"/>
  <c r="K14" i="3"/>
  <c r="P14" i="3" s="1"/>
  <c r="J14" i="3"/>
  <c r="I14" i="3"/>
  <c r="H14" i="3"/>
  <c r="M13" i="3"/>
  <c r="K13" i="3"/>
  <c r="J13" i="3"/>
  <c r="I13" i="3"/>
  <c r="H13" i="3"/>
  <c r="M12" i="3"/>
  <c r="K12" i="3"/>
  <c r="J12" i="3"/>
  <c r="I12" i="3"/>
  <c r="H12" i="3"/>
  <c r="M11" i="3"/>
  <c r="K11" i="3"/>
  <c r="L11" i="3" s="1"/>
  <c r="J11" i="3"/>
  <c r="I11" i="3"/>
  <c r="H11" i="3"/>
  <c r="S10" i="3"/>
  <c r="N10" i="3"/>
  <c r="M10" i="3"/>
  <c r="P10" i="3" s="1"/>
  <c r="K10" i="3"/>
  <c r="L10" i="3" s="1"/>
  <c r="J10" i="3"/>
  <c r="I10" i="3"/>
  <c r="H10" i="3"/>
  <c r="P9" i="3"/>
  <c r="N9" i="3"/>
  <c r="M9" i="3"/>
  <c r="L9" i="3"/>
  <c r="K9" i="3"/>
  <c r="J9" i="3"/>
  <c r="I9" i="3"/>
  <c r="H9" i="3"/>
  <c r="M8" i="3"/>
  <c r="L8" i="3"/>
  <c r="K8" i="3"/>
  <c r="N8" i="3" s="1"/>
  <c r="P8" i="3" s="1"/>
  <c r="J8" i="3"/>
  <c r="I8" i="3"/>
  <c r="H8" i="3"/>
  <c r="R7" i="3"/>
  <c r="P7" i="3"/>
  <c r="Q7" i="3" s="1"/>
  <c r="N7" i="3"/>
  <c r="M7" i="3"/>
  <c r="L7" i="3"/>
  <c r="K7" i="3"/>
  <c r="J7" i="3"/>
  <c r="I7" i="3"/>
  <c r="H7" i="3"/>
  <c r="R6" i="3"/>
  <c r="N6" i="3"/>
  <c r="M6" i="3"/>
  <c r="L6" i="3"/>
  <c r="K6" i="3"/>
  <c r="P6" i="3" s="1"/>
  <c r="J6" i="3"/>
  <c r="I6" i="3"/>
  <c r="H6" i="3"/>
  <c r="M5" i="3"/>
  <c r="K5" i="3"/>
  <c r="N5" i="3" s="1"/>
  <c r="J5" i="3"/>
  <c r="N4" i="3"/>
  <c r="M4" i="3"/>
  <c r="L4" i="3"/>
  <c r="K4" i="3"/>
  <c r="J4" i="3"/>
  <c r="I4" i="3"/>
  <c r="H4" i="3"/>
  <c r="M3" i="3"/>
  <c r="K3" i="3"/>
  <c r="J3" i="3"/>
  <c r="I3" i="3"/>
  <c r="H3" i="3"/>
  <c r="M2" i="3"/>
  <c r="K2" i="3"/>
  <c r="J2" i="3"/>
  <c r="I2" i="3"/>
  <c r="H2" i="3"/>
  <c r="U26" i="3" l="1"/>
  <c r="T26" i="3"/>
  <c r="S8" i="3"/>
  <c r="R8" i="3"/>
  <c r="Q8" i="3"/>
  <c r="S14" i="3"/>
  <c r="R14" i="3"/>
  <c r="Q14" i="3"/>
  <c r="S16" i="3"/>
  <c r="R16" i="3"/>
  <c r="Q16" i="3"/>
  <c r="R18" i="3"/>
  <c r="Q18" i="3"/>
  <c r="O43" i="3"/>
  <c r="M43" i="3"/>
  <c r="N43" i="3"/>
  <c r="Q46" i="3"/>
  <c r="P46" i="3"/>
  <c r="O48" i="3"/>
  <c r="N48" i="3"/>
  <c r="M48" i="3"/>
  <c r="O75" i="3"/>
  <c r="M75" i="3"/>
  <c r="N75" i="3"/>
  <c r="Q78" i="3"/>
  <c r="P78" i="3"/>
  <c r="O80" i="3"/>
  <c r="N80" i="3"/>
  <c r="M80" i="3"/>
  <c r="P4" i="3"/>
  <c r="R10" i="3"/>
  <c r="Q10" i="3"/>
  <c r="N21" i="3"/>
  <c r="P21" i="3"/>
  <c r="L21" i="3"/>
  <c r="M55" i="3"/>
  <c r="O55" i="3"/>
  <c r="N55" i="3"/>
  <c r="Q58" i="3"/>
  <c r="P58" i="3"/>
  <c r="O60" i="3"/>
  <c r="N60" i="3"/>
  <c r="M60" i="3"/>
  <c r="L3" i="3"/>
  <c r="N13" i="3"/>
  <c r="P13" i="3"/>
  <c r="L13" i="3"/>
  <c r="S25" i="3"/>
  <c r="R25" i="3"/>
  <c r="Q25" i="3"/>
  <c r="O67" i="3"/>
  <c r="N67" i="3"/>
  <c r="M67" i="3"/>
  <c r="Q70" i="3"/>
  <c r="P70" i="3"/>
  <c r="O72" i="3"/>
  <c r="N72" i="3"/>
  <c r="M72" i="3"/>
  <c r="N2" i="3"/>
  <c r="P2" i="3" s="1"/>
  <c r="L2" i="3"/>
  <c r="U10" i="3"/>
  <c r="T10" i="3"/>
  <c r="S17" i="3"/>
  <c r="R17" i="3"/>
  <c r="Q17" i="3"/>
  <c r="R34" i="3"/>
  <c r="Q34" i="3"/>
  <c r="S34" i="3"/>
  <c r="M47" i="3"/>
  <c r="O47" i="3"/>
  <c r="N47" i="3"/>
  <c r="Q50" i="3"/>
  <c r="P50" i="3"/>
  <c r="O52" i="3"/>
  <c r="N52" i="3"/>
  <c r="M52" i="3"/>
  <c r="O79" i="3"/>
  <c r="M79" i="3"/>
  <c r="N79" i="3"/>
  <c r="Q82" i="3"/>
  <c r="P82" i="3"/>
  <c r="N3" i="3"/>
  <c r="P3" i="3" s="1"/>
  <c r="S9" i="3"/>
  <c r="R9" i="3"/>
  <c r="Q9" i="3"/>
  <c r="S40" i="3"/>
  <c r="R40" i="3"/>
  <c r="Q40" i="3"/>
  <c r="O59" i="3"/>
  <c r="M59" i="3"/>
  <c r="N59" i="3"/>
  <c r="Q62" i="3"/>
  <c r="P62" i="3"/>
  <c r="O64" i="3"/>
  <c r="N64" i="3"/>
  <c r="M64" i="3"/>
  <c r="U18" i="3"/>
  <c r="T18" i="3"/>
  <c r="R30" i="3"/>
  <c r="S30" i="3"/>
  <c r="Q30" i="3"/>
  <c r="S32" i="3"/>
  <c r="R32" i="3"/>
  <c r="Q32" i="3"/>
  <c r="P36" i="3"/>
  <c r="U41" i="3"/>
  <c r="T41" i="3"/>
  <c r="O44" i="3"/>
  <c r="N44" i="3"/>
  <c r="M44" i="3"/>
  <c r="O71" i="3"/>
  <c r="N71" i="3"/>
  <c r="M71" i="3"/>
  <c r="Q74" i="3"/>
  <c r="P74" i="3"/>
  <c r="O76" i="3"/>
  <c r="N76" i="3"/>
  <c r="M76" i="3"/>
  <c r="S6" i="3"/>
  <c r="Q6" i="3"/>
  <c r="U33" i="3"/>
  <c r="T33" i="3"/>
  <c r="Q39" i="3"/>
  <c r="R39" i="3"/>
  <c r="S39" i="3"/>
  <c r="M51" i="3"/>
  <c r="O51" i="3"/>
  <c r="N51" i="3"/>
  <c r="Q54" i="3"/>
  <c r="P54" i="3"/>
  <c r="O56" i="3"/>
  <c r="N56" i="3"/>
  <c r="M56" i="3"/>
  <c r="O83" i="3"/>
  <c r="N83" i="3"/>
  <c r="M83" i="3"/>
  <c r="P5" i="3"/>
  <c r="L5" i="3"/>
  <c r="P22" i="3"/>
  <c r="S24" i="3"/>
  <c r="R24" i="3"/>
  <c r="Q24" i="3"/>
  <c r="R26" i="3"/>
  <c r="Q26" i="3"/>
  <c r="R38" i="3"/>
  <c r="S38" i="3"/>
  <c r="Q38" i="3"/>
  <c r="M63" i="3"/>
  <c r="O63" i="3"/>
  <c r="N63" i="3"/>
  <c r="Q66" i="3"/>
  <c r="P66" i="3"/>
  <c r="O68" i="3"/>
  <c r="N68" i="3"/>
  <c r="M68" i="3"/>
  <c r="S7" i="3"/>
  <c r="N11" i="3"/>
  <c r="S15" i="3"/>
  <c r="N19" i="3"/>
  <c r="P19" i="3" s="1"/>
  <c r="S23" i="3"/>
  <c r="N27" i="3"/>
  <c r="P27" i="3" s="1"/>
  <c r="L29" i="3"/>
  <c r="S31" i="3"/>
  <c r="Q33" i="3"/>
  <c r="N35" i="3"/>
  <c r="L37" i="3"/>
  <c r="Q41" i="3"/>
  <c r="O45" i="3"/>
  <c r="M46" i="3"/>
  <c r="O49" i="3"/>
  <c r="M50" i="3"/>
  <c r="O53" i="3"/>
  <c r="M54" i="3"/>
  <c r="O57" i="3"/>
  <c r="M58" i="3"/>
  <c r="O61" i="3"/>
  <c r="M62" i="3"/>
  <c r="O65" i="3"/>
  <c r="M66" i="3"/>
  <c r="O69" i="3"/>
  <c r="M70" i="3"/>
  <c r="O73" i="3"/>
  <c r="M74" i="3"/>
  <c r="O77" i="3"/>
  <c r="M78" i="3"/>
  <c r="O81" i="3"/>
  <c r="M82" i="3"/>
  <c r="P11" i="3"/>
  <c r="R33" i="3"/>
  <c r="P35" i="3"/>
  <c r="R41" i="3"/>
  <c r="N46" i="3"/>
  <c r="N50" i="3"/>
  <c r="N54" i="3"/>
  <c r="N58" i="3"/>
  <c r="N62" i="3"/>
  <c r="N66" i="3"/>
  <c r="N70" i="3"/>
  <c r="N74" i="3"/>
  <c r="N78" i="3"/>
  <c r="N82" i="3"/>
  <c r="N29" i="3"/>
  <c r="P29" i="3" s="1"/>
  <c r="L12" i="3"/>
  <c r="L20" i="3"/>
  <c r="L28" i="3"/>
  <c r="L36" i="3"/>
  <c r="P37" i="3"/>
  <c r="N12" i="3"/>
  <c r="P12" i="3" s="1"/>
  <c r="N20" i="3"/>
  <c r="P20" i="3" s="1"/>
  <c r="N28" i="3"/>
  <c r="P28" i="3" s="1"/>
  <c r="N36" i="3"/>
  <c r="S12" i="3" l="1"/>
  <c r="R12" i="3"/>
  <c r="Q12" i="3"/>
  <c r="Q19" i="3"/>
  <c r="S19" i="3"/>
  <c r="R19" i="3"/>
  <c r="S2" i="3"/>
  <c r="R2" i="3"/>
  <c r="Q2" i="3"/>
  <c r="S28" i="3"/>
  <c r="R28" i="3"/>
  <c r="Q28" i="3"/>
  <c r="S29" i="3"/>
  <c r="R29" i="3"/>
  <c r="Q29" i="3"/>
  <c r="S3" i="3"/>
  <c r="R3" i="3"/>
  <c r="Q3" i="3"/>
  <c r="S20" i="3"/>
  <c r="R20" i="3"/>
  <c r="Q20" i="3"/>
  <c r="S27" i="3"/>
  <c r="R27" i="3"/>
  <c r="Q27" i="3"/>
  <c r="Q49" i="3"/>
  <c r="P49" i="3"/>
  <c r="U9" i="3"/>
  <c r="T9" i="3"/>
  <c r="S37" i="3"/>
  <c r="R37" i="3"/>
  <c r="Q37" i="3"/>
  <c r="Q59" i="3"/>
  <c r="P59" i="3"/>
  <c r="S4" i="3"/>
  <c r="Q4" i="3"/>
  <c r="R4" i="3"/>
  <c r="Q43" i="3"/>
  <c r="P43" i="3"/>
  <c r="Q35" i="3"/>
  <c r="S35" i="3"/>
  <c r="R35" i="3"/>
  <c r="Q77" i="3"/>
  <c r="P77" i="3"/>
  <c r="Q61" i="3"/>
  <c r="P61" i="3"/>
  <c r="Q45" i="3"/>
  <c r="P45" i="3"/>
  <c r="U23" i="3"/>
  <c r="T23" i="3"/>
  <c r="Q67" i="3"/>
  <c r="P67" i="3"/>
  <c r="Q55" i="3"/>
  <c r="P55" i="3"/>
  <c r="U14" i="3"/>
  <c r="T14" i="3"/>
  <c r="Q52" i="3"/>
  <c r="P52" i="3"/>
  <c r="Q51" i="3"/>
  <c r="P51" i="3"/>
  <c r="U6" i="3"/>
  <c r="T6" i="3"/>
  <c r="Q71" i="3"/>
  <c r="P71" i="3"/>
  <c r="Q81" i="3"/>
  <c r="P81" i="3"/>
  <c r="U38" i="3"/>
  <c r="T38" i="3"/>
  <c r="Q73" i="3"/>
  <c r="P73" i="3"/>
  <c r="Q57" i="3"/>
  <c r="P57" i="3"/>
  <c r="U15" i="3"/>
  <c r="T15" i="3"/>
  <c r="Q83" i="3"/>
  <c r="P83" i="3"/>
  <c r="T32" i="3"/>
  <c r="U32" i="3"/>
  <c r="Q64" i="3"/>
  <c r="P64" i="3"/>
  <c r="T40" i="3"/>
  <c r="U40" i="3"/>
  <c r="P80" i="3"/>
  <c r="Q80" i="3"/>
  <c r="Q48" i="3"/>
  <c r="P48" i="3"/>
  <c r="Q75" i="3"/>
  <c r="P75" i="3"/>
  <c r="Q63" i="3"/>
  <c r="P63" i="3"/>
  <c r="U39" i="3"/>
  <c r="T39" i="3"/>
  <c r="Q47" i="3"/>
  <c r="P47" i="3"/>
  <c r="U17" i="3"/>
  <c r="T17" i="3"/>
  <c r="Q72" i="3"/>
  <c r="P72" i="3"/>
  <c r="S21" i="3"/>
  <c r="R21" i="3"/>
  <c r="Q21" i="3"/>
  <c r="T8" i="3"/>
  <c r="U8" i="3"/>
  <c r="Q65" i="3"/>
  <c r="P65" i="3"/>
  <c r="S13" i="3"/>
  <c r="R13" i="3"/>
  <c r="Q13" i="3"/>
  <c r="Q68" i="3"/>
  <c r="P68" i="3"/>
  <c r="S5" i="3"/>
  <c r="R5" i="3"/>
  <c r="Q5" i="3"/>
  <c r="S36" i="3"/>
  <c r="R36" i="3"/>
  <c r="Q36" i="3"/>
  <c r="Q11" i="3"/>
  <c r="S11" i="3"/>
  <c r="R11" i="3"/>
  <c r="Q69" i="3"/>
  <c r="P69" i="3"/>
  <c r="Q53" i="3"/>
  <c r="P53" i="3"/>
  <c r="T7" i="3"/>
  <c r="U7" i="3"/>
  <c r="T24" i="3"/>
  <c r="U24" i="3"/>
  <c r="Q76" i="3"/>
  <c r="P76" i="3"/>
  <c r="Q44" i="3"/>
  <c r="P44" i="3"/>
  <c r="U30" i="3"/>
  <c r="T30" i="3"/>
  <c r="Q79" i="3"/>
  <c r="P79" i="3"/>
  <c r="U25" i="3"/>
  <c r="T25" i="3"/>
  <c r="Q60" i="3"/>
  <c r="P60" i="3"/>
  <c r="U31" i="3"/>
  <c r="T31" i="3"/>
  <c r="S22" i="3"/>
  <c r="R22" i="3"/>
  <c r="Q22" i="3"/>
  <c r="Q56" i="3"/>
  <c r="P56" i="3"/>
  <c r="U34" i="3"/>
  <c r="T34" i="3"/>
  <c r="T16" i="3"/>
  <c r="U16" i="3"/>
  <c r="U2" i="3" l="1"/>
  <c r="T2" i="3"/>
  <c r="U35" i="3"/>
  <c r="T35" i="3"/>
  <c r="U3" i="3"/>
  <c r="T3" i="3"/>
  <c r="U5" i="3"/>
  <c r="T5" i="3"/>
  <c r="U27" i="3"/>
  <c r="T27" i="3"/>
  <c r="U37" i="3"/>
  <c r="T37" i="3"/>
  <c r="U11" i="3"/>
  <c r="T11" i="3"/>
  <c r="U22" i="3"/>
  <c r="T22" i="3"/>
  <c r="U19" i="3"/>
  <c r="T19" i="3"/>
  <c r="T20" i="3"/>
  <c r="U20" i="3"/>
  <c r="U29" i="3"/>
  <c r="T29" i="3"/>
  <c r="U21" i="3"/>
  <c r="T21" i="3"/>
  <c r="U4" i="3"/>
  <c r="T4" i="3"/>
  <c r="T28" i="3"/>
  <c r="U28" i="3"/>
  <c r="T36" i="3"/>
  <c r="U36" i="3"/>
  <c r="U13" i="3"/>
  <c r="T13" i="3"/>
  <c r="T12" i="3"/>
  <c r="U12" i="3"/>
  <c r="E327" i="1" l="1"/>
  <c r="F327" i="1"/>
  <c r="G327" i="1"/>
  <c r="H327" i="1"/>
  <c r="E243" i="1"/>
  <c r="F243" i="1"/>
  <c r="G243" i="1"/>
  <c r="H243" i="1"/>
  <c r="E244" i="1"/>
  <c r="F244" i="1"/>
  <c r="G244" i="1"/>
  <c r="H244" i="1"/>
  <c r="E195" i="1"/>
  <c r="F195" i="1"/>
  <c r="G195" i="1"/>
  <c r="H195" i="1"/>
  <c r="E128" i="1"/>
  <c r="F128" i="1"/>
  <c r="G128" i="1"/>
  <c r="H128" i="1"/>
  <c r="E324" i="1"/>
  <c r="F324" i="1"/>
  <c r="G324" i="1"/>
  <c r="H324" i="1"/>
  <c r="E304" i="1"/>
  <c r="F304" i="1"/>
  <c r="G304" i="1"/>
  <c r="H304" i="1"/>
  <c r="E201" i="1"/>
  <c r="F201" i="1"/>
  <c r="G201" i="1"/>
  <c r="H201" i="1"/>
  <c r="E202" i="1"/>
  <c r="F202" i="1"/>
  <c r="G202" i="1"/>
  <c r="H202" i="1"/>
  <c r="E203" i="1"/>
  <c r="F203" i="1"/>
  <c r="G203" i="1"/>
  <c r="H203" i="1"/>
  <c r="E179" i="1"/>
  <c r="F179" i="1"/>
  <c r="G179" i="1"/>
  <c r="H179" i="1"/>
  <c r="E161" i="1"/>
  <c r="F161" i="1"/>
  <c r="G161" i="1"/>
  <c r="H161" i="1"/>
  <c r="E144" i="1"/>
  <c r="F144" i="1"/>
  <c r="G144" i="1"/>
  <c r="H144" i="1"/>
  <c r="E131" i="1"/>
  <c r="F131" i="1"/>
  <c r="G131" i="1"/>
  <c r="H131" i="1"/>
  <c r="E116" i="1"/>
  <c r="F116" i="1"/>
  <c r="G116" i="1"/>
  <c r="H116" i="1"/>
  <c r="E67" i="1"/>
  <c r="F67" i="1"/>
  <c r="G67" i="1"/>
  <c r="H67" i="1"/>
  <c r="E20" i="1"/>
  <c r="F20" i="1"/>
  <c r="G20" i="1"/>
  <c r="H20" i="1"/>
  <c r="E39" i="1"/>
  <c r="F39" i="1"/>
  <c r="G39" i="1"/>
  <c r="H39" i="1"/>
  <c r="E211" i="1"/>
  <c r="F211" i="1"/>
  <c r="G211" i="1"/>
  <c r="H211" i="1"/>
  <c r="E165" i="1" l="1"/>
  <c r="F165" i="1"/>
  <c r="G165" i="1"/>
  <c r="H165" i="1"/>
  <c r="E170" i="1"/>
  <c r="F170" i="1"/>
  <c r="G170" i="1"/>
  <c r="H170" i="1"/>
  <c r="E171" i="1"/>
  <c r="F171" i="1"/>
  <c r="G171" i="1"/>
  <c r="H171" i="1"/>
  <c r="E172" i="1"/>
  <c r="F172" i="1"/>
  <c r="G172" i="1"/>
  <c r="H172" i="1"/>
  <c r="E180" i="1"/>
  <c r="F180" i="1"/>
  <c r="G180" i="1"/>
  <c r="H180" i="1"/>
  <c r="E181" i="1"/>
  <c r="F181" i="1"/>
  <c r="G181" i="1"/>
  <c r="H181" i="1"/>
  <c r="E183" i="1"/>
  <c r="F183" i="1"/>
  <c r="G183" i="1"/>
  <c r="H183" i="1"/>
  <c r="E184" i="1"/>
  <c r="F184" i="1"/>
  <c r="G184" i="1"/>
  <c r="H184" i="1"/>
  <c r="E185" i="1"/>
  <c r="F185" i="1"/>
  <c r="G185" i="1"/>
  <c r="H185" i="1"/>
  <c r="E186" i="1"/>
  <c r="F186" i="1"/>
  <c r="G186" i="1"/>
  <c r="H186" i="1"/>
  <c r="E187" i="1"/>
  <c r="F187" i="1"/>
  <c r="G187" i="1"/>
  <c r="H187" i="1"/>
  <c r="E188" i="1"/>
  <c r="F188" i="1"/>
  <c r="G188" i="1"/>
  <c r="H188" i="1"/>
  <c r="E189" i="1"/>
  <c r="F189" i="1"/>
  <c r="G189" i="1"/>
  <c r="H189" i="1"/>
  <c r="E190" i="1"/>
  <c r="F190" i="1"/>
  <c r="G190" i="1"/>
  <c r="H190" i="1"/>
  <c r="E191" i="1"/>
  <c r="F191" i="1"/>
  <c r="G191" i="1"/>
  <c r="H191" i="1"/>
  <c r="E192" i="1"/>
  <c r="F192" i="1"/>
  <c r="G192" i="1"/>
  <c r="H192" i="1"/>
  <c r="E193" i="1"/>
  <c r="F193" i="1"/>
  <c r="G193" i="1"/>
  <c r="H193" i="1"/>
  <c r="E194" i="1"/>
  <c r="F194" i="1"/>
  <c r="G194" i="1"/>
  <c r="H194" i="1"/>
  <c r="E196" i="1"/>
  <c r="F196" i="1"/>
  <c r="G196" i="1"/>
  <c r="H196" i="1"/>
  <c r="E197" i="1"/>
  <c r="F197" i="1"/>
  <c r="G197" i="1"/>
  <c r="H197" i="1"/>
  <c r="E122" i="1"/>
  <c r="F122" i="1"/>
  <c r="G122" i="1"/>
  <c r="H122" i="1"/>
  <c r="E199" i="1"/>
  <c r="F199" i="1"/>
  <c r="G199" i="1"/>
  <c r="H199" i="1"/>
  <c r="E200" i="1"/>
  <c r="F200" i="1"/>
  <c r="G200" i="1"/>
  <c r="H200" i="1"/>
  <c r="E204" i="1"/>
  <c r="F204" i="1"/>
  <c r="G204" i="1"/>
  <c r="H204" i="1"/>
  <c r="E205" i="1"/>
  <c r="F205" i="1"/>
  <c r="G205" i="1"/>
  <c r="H205" i="1"/>
  <c r="E206" i="1"/>
  <c r="F206" i="1"/>
  <c r="G206" i="1"/>
  <c r="H206" i="1"/>
  <c r="E207" i="1"/>
  <c r="F207" i="1"/>
  <c r="G207" i="1"/>
  <c r="H207" i="1"/>
  <c r="E208" i="1"/>
  <c r="F208" i="1"/>
  <c r="G208" i="1"/>
  <c r="H208" i="1"/>
  <c r="E209" i="1"/>
  <c r="F209" i="1"/>
  <c r="G209" i="1"/>
  <c r="H209" i="1"/>
  <c r="E210" i="1"/>
  <c r="F210" i="1"/>
  <c r="G210" i="1"/>
  <c r="H210" i="1"/>
  <c r="E212" i="1"/>
  <c r="F212" i="1"/>
  <c r="G212" i="1"/>
  <c r="H212" i="1"/>
  <c r="E213" i="1"/>
  <c r="F213" i="1"/>
  <c r="G213" i="1"/>
  <c r="H213" i="1"/>
  <c r="E215" i="1"/>
  <c r="F215" i="1"/>
  <c r="G215" i="1"/>
  <c r="H215" i="1"/>
  <c r="E216" i="1"/>
  <c r="F216" i="1"/>
  <c r="G216" i="1"/>
  <c r="H216" i="1"/>
  <c r="E217" i="1"/>
  <c r="F217" i="1"/>
  <c r="G217" i="1"/>
  <c r="H217" i="1"/>
  <c r="E71" i="1"/>
  <c r="F71" i="1"/>
  <c r="G71" i="1"/>
  <c r="H71" i="1"/>
  <c r="E72" i="1"/>
  <c r="F72" i="1"/>
  <c r="G72" i="1"/>
  <c r="H72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112" i="1"/>
  <c r="F112" i="1"/>
  <c r="G112" i="1"/>
  <c r="H112" i="1"/>
  <c r="E113" i="1"/>
  <c r="F113" i="1"/>
  <c r="G113" i="1"/>
  <c r="H113" i="1"/>
  <c r="E114" i="1"/>
  <c r="F114" i="1"/>
  <c r="G114" i="1"/>
  <c r="H114" i="1"/>
  <c r="E117" i="1"/>
  <c r="F117" i="1"/>
  <c r="G117" i="1"/>
  <c r="H117" i="1"/>
  <c r="E118" i="1"/>
  <c r="F118" i="1"/>
  <c r="G118" i="1"/>
  <c r="H118" i="1"/>
  <c r="E119" i="1"/>
  <c r="F119" i="1"/>
  <c r="G119" i="1"/>
  <c r="H119" i="1"/>
  <c r="E121" i="1"/>
  <c r="F121" i="1"/>
  <c r="G121" i="1"/>
  <c r="H121" i="1"/>
  <c r="E125" i="1"/>
  <c r="F125" i="1"/>
  <c r="G125" i="1"/>
  <c r="H125" i="1"/>
  <c r="E126" i="1"/>
  <c r="F126" i="1"/>
  <c r="G126" i="1"/>
  <c r="H126" i="1"/>
  <c r="E127" i="1"/>
  <c r="F127" i="1"/>
  <c r="G127" i="1"/>
  <c r="H127" i="1"/>
  <c r="E129" i="1"/>
  <c r="F129" i="1"/>
  <c r="G129" i="1"/>
  <c r="H129" i="1"/>
  <c r="E130" i="1"/>
  <c r="F130" i="1"/>
  <c r="G130" i="1"/>
  <c r="H130" i="1"/>
  <c r="E132" i="1"/>
  <c r="F132" i="1"/>
  <c r="G132" i="1"/>
  <c r="H132" i="1"/>
  <c r="E145" i="1"/>
  <c r="F145" i="1"/>
  <c r="G145" i="1"/>
  <c r="H145" i="1"/>
  <c r="E146" i="1"/>
  <c r="F146" i="1"/>
  <c r="G146" i="1"/>
  <c r="H146" i="1"/>
  <c r="E147" i="1"/>
  <c r="F147" i="1"/>
  <c r="G147" i="1"/>
  <c r="H147" i="1"/>
  <c r="E148" i="1"/>
  <c r="F148" i="1"/>
  <c r="G148" i="1"/>
  <c r="H148" i="1"/>
  <c r="E65" i="1"/>
  <c r="F65" i="1"/>
  <c r="G65" i="1"/>
  <c r="H65" i="1"/>
  <c r="E7" i="1"/>
  <c r="F7" i="1"/>
  <c r="G7" i="1"/>
  <c r="H7" i="1"/>
  <c r="E286" i="1" l="1"/>
  <c r="F286" i="1"/>
  <c r="G286" i="1"/>
  <c r="H286" i="1"/>
  <c r="E289" i="1"/>
  <c r="F289" i="1"/>
  <c r="G289" i="1"/>
  <c r="H289" i="1"/>
  <c r="E290" i="1"/>
  <c r="F290" i="1"/>
  <c r="G290" i="1"/>
  <c r="H290" i="1"/>
  <c r="E277" i="1"/>
  <c r="F277" i="1"/>
  <c r="G277" i="1"/>
  <c r="H277" i="1"/>
  <c r="E257" i="1"/>
  <c r="F257" i="1"/>
  <c r="G257" i="1"/>
  <c r="H257" i="1"/>
  <c r="E256" i="1"/>
  <c r="F256" i="1"/>
  <c r="G256" i="1"/>
  <c r="H256" i="1"/>
  <c r="E260" i="1"/>
  <c r="F260" i="1"/>
  <c r="G260" i="1"/>
  <c r="H260" i="1"/>
  <c r="E240" i="1"/>
  <c r="F240" i="1"/>
  <c r="G240" i="1"/>
  <c r="H240" i="1"/>
  <c r="E157" i="1"/>
  <c r="F157" i="1"/>
  <c r="G157" i="1"/>
  <c r="H157" i="1"/>
  <c r="E158" i="1"/>
  <c r="F158" i="1"/>
  <c r="G158" i="1"/>
  <c r="H158" i="1"/>
  <c r="E159" i="1"/>
  <c r="F159" i="1"/>
  <c r="G159" i="1"/>
  <c r="H159" i="1"/>
  <c r="E37" i="1"/>
  <c r="F37" i="1"/>
  <c r="G37" i="1"/>
  <c r="H37" i="1"/>
  <c r="E38" i="1"/>
  <c r="F38" i="1"/>
  <c r="G38" i="1"/>
  <c r="H38" i="1"/>
  <c r="E25" i="1"/>
  <c r="F25" i="1"/>
  <c r="G25" i="1"/>
  <c r="H25" i="1"/>
  <c r="H4" i="1"/>
  <c r="G4" i="1"/>
  <c r="F4" i="1"/>
  <c r="E4" i="1"/>
  <c r="E246" i="1" l="1"/>
  <c r="F246" i="1"/>
  <c r="G246" i="1"/>
  <c r="H246" i="1"/>
  <c r="E52" i="1"/>
  <c r="F52" i="1"/>
  <c r="G52" i="1"/>
  <c r="H52" i="1"/>
  <c r="E294" i="1"/>
  <c r="F294" i="1"/>
  <c r="G294" i="1"/>
  <c r="H294" i="1"/>
  <c r="E281" i="1"/>
  <c r="F281" i="1"/>
  <c r="G281" i="1"/>
  <c r="H281" i="1"/>
  <c r="E282" i="1"/>
  <c r="F282" i="1"/>
  <c r="G282" i="1"/>
  <c r="H282" i="1"/>
  <c r="E295" i="1"/>
  <c r="F295" i="1"/>
  <c r="G295" i="1"/>
  <c r="H295" i="1"/>
  <c r="E6" i="1" l="1"/>
  <c r="F6" i="1"/>
  <c r="G6" i="1"/>
  <c r="H6" i="1"/>
  <c r="E8" i="1"/>
  <c r="F8" i="1"/>
  <c r="G8" i="1"/>
  <c r="H8" i="1"/>
  <c r="E9" i="1"/>
  <c r="F9" i="1"/>
  <c r="G9" i="1"/>
  <c r="H9" i="1"/>
  <c r="E13" i="1"/>
  <c r="F13" i="1"/>
  <c r="G13" i="1"/>
  <c r="H13" i="1"/>
  <c r="E14" i="1"/>
  <c r="F14" i="1"/>
  <c r="G14" i="1"/>
  <c r="H14" i="1"/>
  <c r="E16" i="1"/>
  <c r="F16" i="1"/>
  <c r="G16" i="1"/>
  <c r="H16" i="1"/>
  <c r="E17" i="1"/>
  <c r="F17" i="1"/>
  <c r="G17" i="1"/>
  <c r="H17" i="1"/>
  <c r="E18" i="1"/>
  <c r="F18" i="1"/>
  <c r="G18" i="1"/>
  <c r="H18" i="1"/>
  <c r="E21" i="1"/>
  <c r="F21" i="1"/>
  <c r="G21" i="1"/>
  <c r="H21" i="1"/>
  <c r="E22" i="1"/>
  <c r="F22" i="1"/>
  <c r="G22" i="1"/>
  <c r="H22" i="1"/>
  <c r="E23" i="1"/>
  <c r="F23" i="1"/>
  <c r="G23" i="1"/>
  <c r="H23" i="1"/>
  <c r="E26" i="1"/>
  <c r="F26" i="1"/>
  <c r="G26" i="1"/>
  <c r="H26" i="1"/>
  <c r="E36" i="1"/>
  <c r="F36" i="1"/>
  <c r="G36" i="1"/>
  <c r="H36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7" i="1"/>
  <c r="F47" i="1"/>
  <c r="G47" i="1"/>
  <c r="H47" i="1"/>
  <c r="E49" i="1"/>
  <c r="F49" i="1"/>
  <c r="G49" i="1"/>
  <c r="H49" i="1"/>
  <c r="E51" i="1"/>
  <c r="F51" i="1"/>
  <c r="G51" i="1"/>
  <c r="H51" i="1"/>
  <c r="E68" i="1"/>
  <c r="F68" i="1"/>
  <c r="G68" i="1"/>
  <c r="H68" i="1"/>
  <c r="E155" i="1"/>
  <c r="F155" i="1"/>
  <c r="G155" i="1"/>
  <c r="H155" i="1"/>
  <c r="E156" i="1"/>
  <c r="F156" i="1"/>
  <c r="G156" i="1"/>
  <c r="H156" i="1"/>
  <c r="E160" i="1"/>
  <c r="F160" i="1"/>
  <c r="G160" i="1"/>
  <c r="H160" i="1"/>
  <c r="E162" i="1"/>
  <c r="F162" i="1"/>
  <c r="G162" i="1"/>
  <c r="H162" i="1"/>
  <c r="E163" i="1"/>
  <c r="F163" i="1"/>
  <c r="G163" i="1"/>
  <c r="H163" i="1"/>
  <c r="E164" i="1"/>
  <c r="F164" i="1"/>
  <c r="G164" i="1"/>
  <c r="H164" i="1"/>
  <c r="E166" i="1"/>
  <c r="F166" i="1"/>
  <c r="G166" i="1"/>
  <c r="H166" i="1"/>
  <c r="E167" i="1"/>
  <c r="F167" i="1"/>
  <c r="G167" i="1"/>
  <c r="H167" i="1"/>
  <c r="E168" i="1"/>
  <c r="F168" i="1"/>
  <c r="G168" i="1"/>
  <c r="H168" i="1"/>
  <c r="E219" i="1"/>
  <c r="F219" i="1"/>
  <c r="G219" i="1"/>
  <c r="H219" i="1"/>
  <c r="E221" i="1"/>
  <c r="F221" i="1"/>
  <c r="G221" i="1"/>
  <c r="H221" i="1"/>
  <c r="E222" i="1"/>
  <c r="F222" i="1"/>
  <c r="G222" i="1"/>
  <c r="H222" i="1"/>
  <c r="E223" i="1"/>
  <c r="F223" i="1"/>
  <c r="G223" i="1"/>
  <c r="H223" i="1"/>
  <c r="E224" i="1"/>
  <c r="F224" i="1"/>
  <c r="G224" i="1"/>
  <c r="H224" i="1"/>
  <c r="E225" i="1"/>
  <c r="F225" i="1"/>
  <c r="G225" i="1"/>
  <c r="H225" i="1"/>
  <c r="E226" i="1"/>
  <c r="F226" i="1"/>
  <c r="G226" i="1"/>
  <c r="H226" i="1"/>
  <c r="E227" i="1"/>
  <c r="F227" i="1"/>
  <c r="G227" i="1"/>
  <c r="H227" i="1"/>
  <c r="E228" i="1"/>
  <c r="F228" i="1"/>
  <c r="G228" i="1"/>
  <c r="H228" i="1"/>
  <c r="E229" i="1"/>
  <c r="F229" i="1"/>
  <c r="G229" i="1"/>
  <c r="H229" i="1"/>
  <c r="E230" i="1"/>
  <c r="F230" i="1"/>
  <c r="G230" i="1"/>
  <c r="H230" i="1"/>
  <c r="E231" i="1"/>
  <c r="F231" i="1"/>
  <c r="G231" i="1"/>
  <c r="H231" i="1"/>
  <c r="E232" i="1"/>
  <c r="F232" i="1"/>
  <c r="G232" i="1"/>
  <c r="H232" i="1"/>
  <c r="E233" i="1"/>
  <c r="F233" i="1"/>
  <c r="G233" i="1"/>
  <c r="H233" i="1"/>
  <c r="E236" i="1"/>
  <c r="F236" i="1"/>
  <c r="G236" i="1"/>
  <c r="H236" i="1"/>
  <c r="E237" i="1"/>
  <c r="F237" i="1"/>
  <c r="G237" i="1"/>
  <c r="H237" i="1"/>
  <c r="E238" i="1"/>
  <c r="F238" i="1"/>
  <c r="G238" i="1"/>
  <c r="H238" i="1"/>
  <c r="E239" i="1"/>
  <c r="F239" i="1"/>
  <c r="G239" i="1"/>
  <c r="H239" i="1"/>
  <c r="E242" i="1"/>
  <c r="F242" i="1"/>
  <c r="G242" i="1"/>
  <c r="H242" i="1"/>
  <c r="E254" i="1"/>
  <c r="F254" i="1"/>
  <c r="G254" i="1"/>
  <c r="H254" i="1"/>
  <c r="E258" i="1"/>
  <c r="F258" i="1"/>
  <c r="G258" i="1"/>
  <c r="H258" i="1"/>
  <c r="E261" i="1"/>
  <c r="F261" i="1"/>
  <c r="G261" i="1"/>
  <c r="H261" i="1"/>
  <c r="E262" i="1"/>
  <c r="F262" i="1"/>
  <c r="G262" i="1"/>
  <c r="H262" i="1"/>
  <c r="E263" i="1"/>
  <c r="F263" i="1"/>
  <c r="G263" i="1"/>
  <c r="H263" i="1"/>
  <c r="E265" i="1"/>
  <c r="F265" i="1"/>
  <c r="G265" i="1"/>
  <c r="H265" i="1"/>
  <c r="E268" i="1"/>
  <c r="F268" i="1"/>
  <c r="G268" i="1"/>
  <c r="H268" i="1"/>
  <c r="E266" i="1"/>
  <c r="F266" i="1"/>
  <c r="G266" i="1"/>
  <c r="H266" i="1"/>
  <c r="E267" i="1"/>
  <c r="F267" i="1"/>
  <c r="G267" i="1"/>
  <c r="H267" i="1"/>
  <c r="E269" i="1"/>
  <c r="F269" i="1"/>
  <c r="G269" i="1"/>
  <c r="H269" i="1"/>
  <c r="E276" i="1"/>
  <c r="F276" i="1"/>
  <c r="G276" i="1"/>
  <c r="H276" i="1"/>
  <c r="E279" i="1"/>
  <c r="F279" i="1"/>
  <c r="G279" i="1"/>
  <c r="H279" i="1"/>
  <c r="E280" i="1"/>
  <c r="F280" i="1"/>
  <c r="G280" i="1"/>
  <c r="H280" i="1"/>
  <c r="E283" i="1"/>
  <c r="F283" i="1"/>
  <c r="G283" i="1"/>
  <c r="H283" i="1"/>
  <c r="E284" i="1"/>
  <c r="F284" i="1"/>
  <c r="G284" i="1"/>
  <c r="H284" i="1"/>
  <c r="E285" i="1"/>
  <c r="F285" i="1"/>
  <c r="G285" i="1"/>
  <c r="H285" i="1"/>
  <c r="E291" i="1"/>
  <c r="F291" i="1"/>
  <c r="G291" i="1"/>
  <c r="H291" i="1"/>
  <c r="E292" i="1"/>
  <c r="F292" i="1"/>
  <c r="G292" i="1"/>
  <c r="H292" i="1"/>
  <c r="E296" i="1"/>
  <c r="F296" i="1"/>
  <c r="G296" i="1"/>
  <c r="H296" i="1"/>
  <c r="E297" i="1"/>
  <c r="F297" i="1"/>
  <c r="G297" i="1"/>
  <c r="H297" i="1"/>
  <c r="E298" i="1"/>
  <c r="F298" i="1"/>
  <c r="G298" i="1"/>
  <c r="H298" i="1"/>
  <c r="E299" i="1"/>
  <c r="F299" i="1"/>
  <c r="G299" i="1"/>
  <c r="H299" i="1"/>
  <c r="E302" i="1"/>
  <c r="F302" i="1"/>
  <c r="G302" i="1"/>
  <c r="H302" i="1"/>
  <c r="E305" i="1"/>
  <c r="F305" i="1"/>
  <c r="G305" i="1"/>
  <c r="H305" i="1"/>
  <c r="E306" i="1"/>
  <c r="F306" i="1"/>
  <c r="G306" i="1"/>
  <c r="H306" i="1"/>
  <c r="E307" i="1"/>
  <c r="F307" i="1"/>
  <c r="G307" i="1"/>
  <c r="H307" i="1"/>
  <c r="E308" i="1"/>
  <c r="F308" i="1"/>
  <c r="G308" i="1"/>
  <c r="H308" i="1"/>
  <c r="E309" i="1"/>
  <c r="F309" i="1"/>
  <c r="G309" i="1"/>
  <c r="H309" i="1"/>
  <c r="E310" i="1"/>
  <c r="F310" i="1"/>
  <c r="G310" i="1"/>
  <c r="H310" i="1"/>
  <c r="E311" i="1"/>
  <c r="F311" i="1"/>
  <c r="G311" i="1"/>
  <c r="H311" i="1"/>
  <c r="E312" i="1"/>
  <c r="F312" i="1"/>
  <c r="G312" i="1"/>
  <c r="H312" i="1"/>
  <c r="E313" i="1"/>
  <c r="F313" i="1"/>
  <c r="G313" i="1"/>
  <c r="H313" i="1"/>
  <c r="E315" i="1"/>
  <c r="F315" i="1"/>
  <c r="G315" i="1"/>
  <c r="H315" i="1"/>
  <c r="E316" i="1"/>
  <c r="F316" i="1"/>
  <c r="G316" i="1"/>
  <c r="H316" i="1"/>
  <c r="E317" i="1"/>
  <c r="F317" i="1"/>
  <c r="G317" i="1"/>
  <c r="H317" i="1"/>
  <c r="E318" i="1"/>
  <c r="F318" i="1"/>
  <c r="G318" i="1"/>
  <c r="H318" i="1"/>
  <c r="E319" i="1"/>
  <c r="F319" i="1"/>
  <c r="G319" i="1"/>
  <c r="H319" i="1"/>
  <c r="E323" i="1"/>
  <c r="F323" i="1"/>
  <c r="G323" i="1"/>
  <c r="H323" i="1"/>
  <c r="E325" i="1"/>
  <c r="F325" i="1"/>
  <c r="G325" i="1"/>
  <c r="H325" i="1"/>
  <c r="E326" i="1"/>
  <c r="F326" i="1"/>
  <c r="G326" i="1"/>
  <c r="H326" i="1"/>
  <c r="E330" i="1"/>
  <c r="F330" i="1"/>
  <c r="G330" i="1"/>
  <c r="H330" i="1"/>
  <c r="E331" i="1"/>
  <c r="F331" i="1"/>
  <c r="G331" i="1"/>
  <c r="H331" i="1"/>
  <c r="H5" i="1"/>
  <c r="G5" i="1"/>
  <c r="F5" i="1"/>
  <c r="E5" i="1"/>
</calcChain>
</file>

<file path=xl/sharedStrings.xml><?xml version="1.0" encoding="utf-8"?>
<sst xmlns="http://schemas.openxmlformats.org/spreadsheetml/2006/main" count="1307" uniqueCount="569">
  <si>
    <t>R2UA</t>
  </si>
  <si>
    <t>R6UD</t>
  </si>
  <si>
    <t>R6E</t>
  </si>
  <si>
    <t>R1C</t>
  </si>
  <si>
    <t>R33</t>
  </si>
  <si>
    <t>R3C</t>
  </si>
  <si>
    <t>R4D</t>
  </si>
  <si>
    <t>R2D</t>
  </si>
  <si>
    <t>R1B</t>
  </si>
  <si>
    <t>R2A</t>
  </si>
  <si>
    <t>R1UB</t>
  </si>
  <si>
    <t>R4A</t>
  </si>
  <si>
    <t>R4UC</t>
  </si>
  <si>
    <t>R4B</t>
  </si>
  <si>
    <t>R4UB</t>
  </si>
  <si>
    <t>R1UA</t>
  </si>
  <si>
    <t>R3UD</t>
  </si>
  <si>
    <t>R2UC</t>
  </si>
  <si>
    <t>R8UA</t>
  </si>
  <si>
    <t>R3B</t>
  </si>
  <si>
    <t>R6UE</t>
  </si>
  <si>
    <t>R1UC</t>
  </si>
  <si>
    <t>R3UA</t>
  </si>
  <si>
    <t>R2C</t>
  </si>
  <si>
    <t>R2B</t>
  </si>
  <si>
    <t>R6D</t>
  </si>
  <si>
    <t>R1D</t>
  </si>
  <si>
    <t>R1A</t>
  </si>
  <si>
    <t>R1F</t>
  </si>
  <si>
    <t>R6C</t>
  </si>
  <si>
    <t>R1A/R1F</t>
  </si>
  <si>
    <t>RDD</t>
  </si>
  <si>
    <t>R3D</t>
  </si>
  <si>
    <t>R6UC</t>
  </si>
  <si>
    <t>R5C</t>
  </si>
  <si>
    <t>R5D</t>
  </si>
  <si>
    <t>R4UC/R8UB</t>
  </si>
  <si>
    <t>R7B</t>
  </si>
  <si>
    <t>R5A</t>
  </si>
  <si>
    <t>R3UB</t>
  </si>
  <si>
    <t>R6A</t>
  </si>
  <si>
    <t>R3UC</t>
  </si>
  <si>
    <t>R5UD</t>
  </si>
  <si>
    <t>R4UA</t>
  </si>
  <si>
    <t>A4 WALL/R2UC</t>
  </si>
  <si>
    <t>R3UA/R1UB</t>
  </si>
  <si>
    <t>A4 WALL</t>
  </si>
  <si>
    <t>R8B</t>
  </si>
  <si>
    <t>R5F</t>
  </si>
  <si>
    <t>R2D/R4B</t>
  </si>
  <si>
    <t>R5B</t>
  </si>
  <si>
    <t>RDUB</t>
  </si>
  <si>
    <t>R3B/R1F</t>
  </si>
  <si>
    <t>R3B/R33/R5UC</t>
  </si>
  <si>
    <t>DESK</t>
  </si>
  <si>
    <t>B3 BOMBER 72/6 (MM)</t>
  </si>
  <si>
    <t>GEMINI MISSILE 144/6  (GEN)</t>
  </si>
  <si>
    <t>PYROGYRO24/3 (BP)</t>
  </si>
  <si>
    <t>SUN FLOWER MEDIUM 60/12 (CE)</t>
  </si>
  <si>
    <t>HAPPY BOMB 10/6</t>
  </si>
  <si>
    <t>LADY FINGERS 32/40/40</t>
  </si>
  <si>
    <t>SILVER SALUTES 72\12 (BG)</t>
  </si>
  <si>
    <t>WORLD CLASS FIRECRACKER 24/40/16</t>
  </si>
  <si>
    <t>WC MIGHTY CRACKER 100/100</t>
  </si>
  <si>
    <t>BALLERINA'S BALL 12/1 (W)</t>
  </si>
  <si>
    <t>CUCKOO 24/6 (CE)</t>
  </si>
  <si>
    <t>DANCING WITH GHOST 24/1 (W)</t>
  </si>
  <si>
    <t>FORTUNE SOLDIER 9/1 (W)</t>
  </si>
  <si>
    <t>HAPPINESS 72/6 (CE)</t>
  </si>
  <si>
    <t>ICEBIRD 36/2 (BP)</t>
  </si>
  <si>
    <t>NOISY  BOYS 36/6 (W)</t>
  </si>
  <si>
    <t>NAUGHTY OR NICE HW 6/1 (WC)</t>
  </si>
  <si>
    <t>POKER FACE 12/1 (D)</t>
  </si>
  <si>
    <t>RAZZLE DAZZLE 36/1 (MB)</t>
  </si>
  <si>
    <t>SAY CHEESE 16/1 (W)</t>
  </si>
  <si>
    <t>CRACKLING GROUND BLOOM 20/12/6 (SHO)</t>
  </si>
  <si>
    <t>FRIENDSHIP PAGODA 72/1 (GEN)</t>
  </si>
  <si>
    <t>GROUND BLOOM W/ BANG 20/12/6 (SHO)</t>
  </si>
  <si>
    <t>JUMBO CRACKLING GROUND BLOOM 12/12/6 (SHO)</t>
  </si>
  <si>
    <t>JUMPING JACK SHOGUN 20/48/12 (SHO)</t>
  </si>
  <si>
    <t>1 MINUTE RIDE 42 SHOT 6/1 (BS)</t>
  </si>
  <si>
    <t>AMAZING BALLET 220 SHOT 1/1 (W)</t>
  </si>
  <si>
    <t>AIRBOSS 37 SHOT 4/1 (BP)</t>
  </si>
  <si>
    <t>ANGRY PANDAS 14 SHOTS 6/1 (W)</t>
  </si>
  <si>
    <t>BAMBOOZLE 42 SHOT 6/1 (BP)</t>
  </si>
  <si>
    <t>BLOND JOKE 36 SHOT HW 4/1 (BP)</t>
  </si>
  <si>
    <t>CURRENT EVENTS 30 SHOT 8/1 (BP)</t>
  </si>
  <si>
    <t>DREAM CATCHER 45 SHOT 3/1 (W)</t>
  </si>
  <si>
    <t>GUNSLINGER 25 SHOT 6/1 (BP)</t>
  </si>
  <si>
    <t>HOOLIGAN 49 SHOT 6/1 (BP)</t>
  </si>
  <si>
    <t>HIGH FALUTIN 49 SHOT 4/1 (BP)</t>
  </si>
  <si>
    <t>HIT THE ROAD JACK 49 SHOT 4/1 (BP)</t>
  </si>
  <si>
    <t>JESTER'S REVENGE 252 SHOT 1/1 (W)</t>
  </si>
  <si>
    <t>LIGHT BRIGADE 42 SHOT 6/1 (BP)</t>
  </si>
  <si>
    <t>LIGHT CHASERS 33 SHOT 4/1 (W)</t>
  </si>
  <si>
    <t>MIGRAINE 15 SHOT 4/1 (MB)</t>
  </si>
  <si>
    <t>OPENFIRE 33 SHOT 4/1 (BP)</t>
  </si>
  <si>
    <t>PURPLE/RED/LEMON/GREEN 9 SHOTS 1/4 (W)</t>
  </si>
  <si>
    <t>SHENANIGANS 21 SHOT 6/1 (BP)</t>
  </si>
  <si>
    <t>SOUTHERN COMFORT 30 SHOT HW 4/1 (BP)</t>
  </si>
  <si>
    <t>TEARS FROM HEAVEN 16 SHOT HW 2/1 (BP)</t>
  </si>
  <si>
    <t>TEE'D OFF 12 SHOT 4/1 (MB)</t>
  </si>
  <si>
    <t>UNCLE SAM'S ANSWER 16 SHOT HW 4/1 (BP)</t>
  </si>
  <si>
    <t>WINGS OF FIRE 30 SHOTS 4/1 (W)</t>
  </si>
  <si>
    <t>BLING BLING 36 SHOT 12/1 (BP)</t>
  </si>
  <si>
    <t>BIG N BAD 12 SHOT 8/1 (W)</t>
  </si>
  <si>
    <t>BLUE STAR LG. 8 SHOT 36/1 (CE)</t>
  </si>
  <si>
    <t>COLOR PEARL 96 SHOT 10/4 (MB)</t>
  </si>
  <si>
    <t>CANT TOUCH THIS 12 SHOT 8/1 (MB)</t>
  </si>
  <si>
    <t>DELUSIONAL 16 SHOT 12/1 (MB)</t>
  </si>
  <si>
    <t>DAFFODIL 16 SHOT 24/1 (BP)</t>
  </si>
  <si>
    <t>EVIL ENEMY 36 SHOT 12/1 (BP)</t>
  </si>
  <si>
    <t>FLY FISHIN 16 SHOT 12/1 (BG)</t>
  </si>
  <si>
    <t>GLITTER GULCH 16 SHOT 12/1 (MB)</t>
  </si>
  <si>
    <t>GARDEN IN SPRINGS 7 SHOT 40/1 (CE)</t>
  </si>
  <si>
    <t>HAPPY 16 SHOT 48/1 (MX)(SHO)</t>
  </si>
  <si>
    <t>HELL IN A HANDBASKET 15 SHOT 8/1 (BP)</t>
  </si>
  <si>
    <t>KILLER CAKE 19 SHOT 8/1 (W)</t>
  </si>
  <si>
    <t>MOODY BLUE 12 SHOT 12/1 (W)</t>
  </si>
  <si>
    <t>MARTIN BOMBER 16 SHOT 24/1 (BP)</t>
  </si>
  <si>
    <t>OPEN GRAVE 16 SHOT 12/1 (BL)</t>
  </si>
  <si>
    <t>SUSPENDED ANIMATION 25 SHOT 12/1 (BP)</t>
  </si>
  <si>
    <t>SPORTS LINEUP 7 SHOT 18/6 (SHO)</t>
  </si>
  <si>
    <t>STRONG MAN 16 SHOT 12/1 (W)</t>
  </si>
  <si>
    <t>TOO FISHY 10 SHOT 8/1 (W)</t>
  </si>
  <si>
    <t>WILD MUSHROOM 25 SHOT 12/1 (BP)</t>
  </si>
  <si>
    <t>IRISH LEGEND 30 SHOT 8/1 (BP)</t>
  </si>
  <si>
    <t>JAWS 16 SHOT 12/1 (BP)</t>
  </si>
  <si>
    <t>MATRIX PYRO 16 SHOT 12/1 (BP)</t>
  </si>
  <si>
    <t>NIGHT VISION 105 SHOT 12/1 (BP)</t>
  </si>
  <si>
    <t>OLD IRONSIDE 30 SHOT 8/1 (BP)</t>
  </si>
  <si>
    <t>SUPER STOCK CAR 16 SHOT MHW 12/1 (BP)</t>
  </si>
  <si>
    <t>ADULT SNAPS 10/30/20 (SB)</t>
  </si>
  <si>
    <t>BLUE CAMPFIRE 6/24</t>
  </si>
  <si>
    <t>BLACK SNAKES 15/48/6 (MB)(CE)</t>
  </si>
  <si>
    <t>BOOB TRAP 24/10/12/12</t>
  </si>
  <si>
    <t>BIG TRUCK 36/1 (BG)</t>
  </si>
  <si>
    <t>CLIMBING PANDA 24/6 (BMR)</t>
  </si>
  <si>
    <t>CRACKER BOMB DRAGON EGGS 24/24/6</t>
  </si>
  <si>
    <t>DISCO FLASH 6/40/6</t>
  </si>
  <si>
    <t>LARGE DISCO FLASH 6/20/4 (SHO)</t>
  </si>
  <si>
    <t>HUMMER H2 24/1 (WC)</t>
  </si>
  <si>
    <t>HENS LAYING EGGS 24/24</t>
  </si>
  <si>
    <t>POLICE/FIRE/BIKER/BOARDER 8/4/9(W)</t>
  </si>
  <si>
    <t>PARTY POPS20/72</t>
  </si>
  <si>
    <t>POOPY PUPPY 2/144 (CE)</t>
  </si>
  <si>
    <t>SKY LANTERN COLORED 36/1</t>
  </si>
  <si>
    <t>SKY LANTERN PINK 36/1</t>
  </si>
  <si>
    <t>SKY LANTERN WHITE 36/1</t>
  </si>
  <si>
    <t>SNAPS POP POP 6/50/50 (W)</t>
  </si>
  <si>
    <t>CAPTAIN SAM 16 SHOT 6/1 (BP)</t>
  </si>
  <si>
    <t>MOTHER OF ALL BOMBS 9 SHOTS 2/1 (W)</t>
  </si>
  <si>
    <t>PYRO CANDY 9 SHOT 2/1 (W)</t>
  </si>
  <si>
    <t>YING YANG 9 SHOT 2/1 (W)</t>
  </si>
  <si>
    <t>CRAZY ACES ROMAN CANDLES 24/4 (BP)</t>
  </si>
  <si>
    <t>FLASHING THUNDER 24/6 (CE)</t>
  </si>
  <si>
    <t>FLASHING THUNDER 10 SHOT 24/6 (MB)</t>
  </si>
  <si>
    <t>HAPPY ROMAN  CANDLE 24/6</t>
  </si>
  <si>
    <t>MASTER BLASTER 196 SHOT 15/1 (W)</t>
  </si>
  <si>
    <t>NEON SKY RC 140 SHOT 12/1 (MB)</t>
  </si>
  <si>
    <t>10 BALL RC WITH BANG 36/4 (BG)</t>
  </si>
  <si>
    <t>TOO BRIGHT 196 SHOT 12/1 (MB)</t>
  </si>
  <si>
    <t>PREMIUM BOTTLE ROCKETS 25/12/12 ()CE</t>
  </si>
  <si>
    <t>SCREAMING CRACKLING ROCKET 72.12 (BP)</t>
  </si>
  <si>
    <t>TRIPLE WHISTLE BOTTLE ROCKET 20/12/12 (CE)</t>
  </si>
  <si>
    <t>5 INCH ECHO IN THE EAR 12/6 (W)</t>
  </si>
  <si>
    <t>5 INCH GROWLER 3/24 (WC)</t>
  </si>
  <si>
    <t>5" PRO SHELLS 60 GRAM 4/24 (MB)</t>
  </si>
  <si>
    <t>ABSOLUTE POWER W/ GIANT SILVER TAILS 12/6 (W)</t>
  </si>
  <si>
    <t>ARTILLERY SHELL 12/6 (BP)</t>
  </si>
  <si>
    <t>THE BIG X SHELLS 4/24 (WC)</t>
  </si>
  <si>
    <t>EXTERMINATOR SHELLS 4/24 (MB)</t>
  </si>
  <si>
    <t>G-FORCE 60 GRAM SHELLS 4/24 (W)</t>
  </si>
  <si>
    <t>GOLIATH SHELLS 4/36 (WC)</t>
  </si>
  <si>
    <t>NEON RAGE 60 GRAM SHELLS 4/24 ()MB</t>
  </si>
  <si>
    <t>NEON SUPER SHELL 16/6 (BG)</t>
  </si>
  <si>
    <t>PRO SHELL 4/24 (PRO)</t>
  </si>
  <si>
    <t>QUEST SHELLS 4/24 (BP)</t>
  </si>
  <si>
    <t>20 INCH GOLD METAL SPARKLER 24/12 (MB)</t>
  </si>
  <si>
    <t>36 GOLD SPARKLERS 10/4/6 (W)</t>
  </si>
  <si>
    <t>8 INCH GOLD METAL SPARKLER 24/12/6</t>
  </si>
  <si>
    <t>BIRTHDAY CANDLES 4/60/4 (SB)</t>
  </si>
  <si>
    <t>FLUORESCENT SPARKLERS 2/72/4 (WC)</t>
  </si>
  <si>
    <t>ICE FOUNTAIN 20/50 (SB)</t>
  </si>
  <si>
    <t>MORNING GLORY 15/24/6 (MB)</t>
  </si>
  <si>
    <t>MORNING GLORIES 15/24/6 (W)</t>
  </si>
  <si>
    <t>NEON SPARKLERS 2/60/5 (BP)</t>
  </si>
  <si>
    <t>SATURN MISSILE 200 SHOT 18/1 (MB)</t>
  </si>
  <si>
    <t>SATURN MISSILE 25 SHOT 30/4 (MB)</t>
  </si>
  <si>
    <t>SATURN MISSILE 300 SHOT 12/1 (W)</t>
  </si>
  <si>
    <t>SATURN MISSILE 300 SHOT 12/1 (MB)</t>
  </si>
  <si>
    <t>COLOR SMOKE BLUE 60/1 (BG)</t>
  </si>
  <si>
    <t>COLOR SMOKE PINK 60/1 (BG)</t>
  </si>
  <si>
    <t>5 MINUTE SMOKE 100/1</t>
  </si>
  <si>
    <t>COLOR CHANGING WHEEL 72/1 (SHO)</t>
  </si>
  <si>
    <t>WHISTLE TRI ROTATING WHEEL  24/6 (SHO)</t>
  </si>
  <si>
    <t>AERIAL SPINNERS</t>
  </si>
  <si>
    <t>FIRECRACKERS</t>
  </si>
  <si>
    <t>FOUNTAINS</t>
  </si>
  <si>
    <t>GROUND SPINNERS</t>
  </si>
  <si>
    <t>HEAVYWEIGHTS</t>
  </si>
  <si>
    <t>MULTISHOTS</t>
  </si>
  <si>
    <t>NOVELTIES</t>
  </si>
  <si>
    <t>PARACHUTES</t>
  </si>
  <si>
    <t>RACKS</t>
  </si>
  <si>
    <t>ROMAN CANDLES</t>
  </si>
  <si>
    <t>ROCKETS</t>
  </si>
  <si>
    <t>RELOADS</t>
  </si>
  <si>
    <t>SPARKLERS</t>
  </si>
  <si>
    <t>SATURN MISSILES</t>
  </si>
  <si>
    <t>SMOKE</t>
  </si>
  <si>
    <t>WHEELS</t>
  </si>
  <si>
    <t>PRICE</t>
  </si>
  <si>
    <t>5 INCH NISHIKI BLAST 12/6 (RAC)</t>
  </si>
  <si>
    <t>MOTHER OF ALL FIREWORKS 4/24 (RAC)</t>
  </si>
  <si>
    <t>5 INCH HOLY NISHIKI 4/24 (RAC</t>
  </si>
  <si>
    <t>DOUBLE THUMP DOUBLE BREAK 6/12 (RAC)</t>
  </si>
  <si>
    <t>LET FREEDOM RING RWB 4/24 (RAC)</t>
  </si>
  <si>
    <t>AMERICA FIRST 24 SHOT 4/1 (RAC)</t>
  </si>
  <si>
    <t>R1</t>
  </si>
  <si>
    <t>INVINCIBLE 198 SHOT 1/1 (RAC)</t>
  </si>
  <si>
    <t>PAYBACK 204 SHOT 1/1 (RAC)</t>
  </si>
  <si>
    <t>PURELY AMERICAN 135 SHOT 1/1 (RAC)</t>
  </si>
  <si>
    <t>SUCKER PUNCH 182 SHOT 1/1 (RAC)</t>
  </si>
  <si>
    <t>THE REPEAPER 35 SHOT 4/1 (RAC)</t>
  </si>
  <si>
    <t>WICKED WAYS 9 SHOT 4/1 (RAC)</t>
  </si>
  <si>
    <t>WILD COMBUSTION 9 SHOT 4/1 (RAC)</t>
  </si>
  <si>
    <t>OUT WITH A BANG 7 SHOT 8/1 (RAC)</t>
  </si>
  <si>
    <t>VIPER STRIKE 19 SHOT 8/1 (RAC)</t>
  </si>
  <si>
    <t>WILD HORSES 25 SHOT 12/1 (RAC)</t>
  </si>
  <si>
    <t>BATTLE CRY 9 SHOT 2/1 (RAC)</t>
  </si>
  <si>
    <t>NOTORIOUS 33 SHOT 6/1 (W)</t>
  </si>
  <si>
    <t>PRIME RAIN 25 SHOT 6/1 (W)</t>
  </si>
  <si>
    <t>ROUNDERS 25 SHOT 6/1 (W)</t>
  </si>
  <si>
    <t>SUPER STUNT 12 SHOT 4/1 (W)</t>
  </si>
  <si>
    <t>USA CONQUEROR 192 SHOT 1/1 (W)</t>
  </si>
  <si>
    <t>WOLF WARRIOR 18 SHOT 4/1 (W)</t>
  </si>
  <si>
    <t>BIG TOP 42 SHOT 6/1 (BP)</t>
  </si>
  <si>
    <t>BLOW YOUR MIND 44 SHOT 4/1 (BP)</t>
  </si>
  <si>
    <t>BOLD COLORS 20 SHOT 4/1 (BP)</t>
  </si>
  <si>
    <t>CRAZY CREATURES 36 SHOT 4/1 (BP)</t>
  </si>
  <si>
    <t>DOUBLE DOUBLE 42 SHOT 6/1 (BP)</t>
  </si>
  <si>
    <t>FIREFLY 16 SHOT 4/1 (BP)</t>
  </si>
  <si>
    <t>HIGH OUTPUT 14 SHOT 4/1 (BP)</t>
  </si>
  <si>
    <t>OUT WITH A BANG 295 SHOT 1/1 (BP)</t>
  </si>
  <si>
    <t>PAYDIRT 9 SHOT 4/1 (BP)</t>
  </si>
  <si>
    <t>SATURDAY NIGHT SPECIAL 36 SHOT 4/1 (BP)</t>
  </si>
  <si>
    <t>SHOTGUN WEDDING 36 SHOT 4/1 (BP)</t>
  </si>
  <si>
    <t>SOUND AND LIGHT SHOW 213 SHOT 1/1 (BP)</t>
  </si>
  <si>
    <t>YEAH BABY YEAH 28 SHOT 4/1 (BP)</t>
  </si>
  <si>
    <t>BUMP BEAR 16 SHOT 24/1 (W)</t>
  </si>
  <si>
    <t>CHERRY BOMBER 10 SHOT 8/1 (W)</t>
  </si>
  <si>
    <t>GREAT EXPECTATIONS 9 SHOT 24/1 (W)</t>
  </si>
  <si>
    <t>INFERNO 200 SHOT 12/1 (W)</t>
  </si>
  <si>
    <t>SUPER SONIC 25 SHOT 12/1 (W)</t>
  </si>
  <si>
    <t>FALCON RISING 16 SHOT 12/1 (BP)</t>
  </si>
  <si>
    <t>LUCK O' THE IRISH 12 SHOT 12/1 (BP)</t>
  </si>
  <si>
    <t>MAGIC CARPET 25 SHOT 12/1 (BP)</t>
  </si>
  <si>
    <t>MAGNIFICENT FESTIVAL 25 SHOT (BP)</t>
  </si>
  <si>
    <t>MECHANICAL BUG 100 SHOT 8/1 (BP)</t>
  </si>
  <si>
    <t>MOBILE MENACE 35 SHOT 12/1 (BP)</t>
  </si>
  <si>
    <t>PEEP'S PICK 35 SHOT 12/1 (BP)</t>
  </si>
  <si>
    <t>RAINBOW KNIGHT 25 SHOT 12/1 (BP)</t>
  </si>
  <si>
    <t>RHAPSODY 14 SHOT 8/1 (BP)</t>
  </si>
  <si>
    <t>ROWDY RIDE 185 SHOT 1/1 (BP)</t>
  </si>
  <si>
    <t>SABERTOOTH 40 SHOT 12/1 (BP)</t>
  </si>
  <si>
    <t>SHOCKWAVE 36 SHOT 12/1 (BP)</t>
  </si>
  <si>
    <t>SUPER STALLION 16 SHOT 24/1 (BP)</t>
  </si>
  <si>
    <t>THE R, W &amp; B SALUTE 24 SHOT 12/1 (BP)</t>
  </si>
  <si>
    <t>WILD WEST 25 SHOT 12/1 (BP)</t>
  </si>
  <si>
    <t>10 BALL CRACKLING 24/6 (W)</t>
  </si>
  <si>
    <t>10 BALL ASSORTED  24/6 (W)</t>
  </si>
  <si>
    <t>BREAK OF DAWN 24/4 (W)</t>
  </si>
  <si>
    <t>WHISTLING BOTTLE ROCKET 20/12/12 (W)</t>
  </si>
  <si>
    <t>FESTIVAL BALL 15/6 (W)</t>
  </si>
  <si>
    <t>ARTILLERY SHELL 12/6 (W)</t>
  </si>
  <si>
    <t>2 STAGE SPACE JETS 36/6 (W)</t>
  </si>
  <si>
    <t>MAGIC CRYSTAL 36/4 (BP)</t>
  </si>
  <si>
    <t>FIRE-N-ICE HW 6/1 (W)</t>
  </si>
  <si>
    <t>SNOW CONE 8/1 (W)</t>
  </si>
  <si>
    <t>SNOW CONE JR 18/4 (W)</t>
  </si>
  <si>
    <t>RING RING 9 SHOT 2/1 (W)</t>
  </si>
  <si>
    <t>TANK WITH REPORT 40/12 (W)</t>
  </si>
  <si>
    <t>R6B</t>
  </si>
  <si>
    <t>R2UD</t>
  </si>
  <si>
    <t>THERMAL BLAST 16 SHOT 12/1 (W)</t>
  </si>
  <si>
    <t xml:space="preserve"> </t>
  </si>
  <si>
    <t>BAD BOYS 24/1 (W)</t>
  </si>
  <si>
    <t>HAPPY PANDA 9/1 (W)</t>
  </si>
  <si>
    <t>WONDERLAND 36/1 (W)</t>
  </si>
  <si>
    <t>CROWN KIKU 22'S 4/1 (W)</t>
  </si>
  <si>
    <t>HARDCORE ROCK 9 'S 4/1 (W)</t>
  </si>
  <si>
    <t>PANDAMONIUM 142'S 2/1 (W)</t>
  </si>
  <si>
    <t>POOL PARTY 32'S 6/1 (W)</t>
  </si>
  <si>
    <t>SLEDGE HAMMER 8'S 6/1 (W)</t>
  </si>
  <si>
    <t>SPOTLIGHT 9 'S 4/1 (W)</t>
  </si>
  <si>
    <t>WHO RUNS THE WORLD 28'S 6/1 (W)</t>
  </si>
  <si>
    <t>CRAZY LIKE A FOX 20 'S 12/1 (W)</t>
  </si>
  <si>
    <t>GRILLIN N CHILLIN 25'S 8/1 (BS)</t>
  </si>
  <si>
    <t>PREMIUM KALEIDOSCOPE 50/1 (BS)</t>
  </si>
  <si>
    <t>SALUTE TO SUMMER 30'S 8/1 (W)</t>
  </si>
  <si>
    <t>SILENT POWER 15'S 8/1 (W)</t>
  </si>
  <si>
    <t>SMOKE DRAGON 16'S  12/1 (W)</t>
  </si>
  <si>
    <t>SMOKY BANDIT 94'S 8/1 (W)</t>
  </si>
  <si>
    <t>PARACHUTE BATTALION 12/1 (W)</t>
  </si>
  <si>
    <t>10" GOLD SPARKLERS (wire) 24/12/8 (W)</t>
  </si>
  <si>
    <t>SATURN MISSILE 100 SHOT 30/1 (HERB)</t>
  </si>
  <si>
    <t>6 MINUTES SMOKE 72/2 (BS)</t>
  </si>
  <si>
    <t>JUMBO NEON SMOKE BALL 72/1 (W)</t>
  </si>
  <si>
    <t>Description</t>
  </si>
  <si>
    <t>pack</t>
  </si>
  <si>
    <t>Unit Size    (cbm)</t>
  </si>
  <si>
    <t>Unit Weight (kg)</t>
  </si>
  <si>
    <t>FOB China
Price
(case)</t>
  </si>
  <si>
    <t>Order Qty</t>
  </si>
  <si>
    <t>Order 
Size 
(cbm)</t>
  </si>
  <si>
    <t>Order 
Weight 
(kg)</t>
  </si>
  <si>
    <t>Price</t>
  </si>
  <si>
    <t>less 7%</t>
  </si>
  <si>
    <t>total</t>
  </si>
  <si>
    <t>$18075 freight</t>
  </si>
  <si>
    <t>duty</t>
  </si>
  <si>
    <t>ins afsl box</t>
  </si>
  <si>
    <t>landed</t>
  </si>
  <si>
    <t xml:space="preserve">list </t>
  </si>
  <si>
    <t>each</t>
  </si>
  <si>
    <t>X3</t>
  </si>
  <si>
    <t>X4</t>
  </si>
  <si>
    <t>1 MINUTE RIDE 42'S</t>
  </si>
  <si>
    <t>10" GOLD SPARKLERS (wire)</t>
  </si>
  <si>
    <t>14" MORNING GLORY</t>
  </si>
  <si>
    <t>36" GOLD SPARKLERS</t>
  </si>
  <si>
    <t>6 MINUTES SMOKE</t>
  </si>
  <si>
    <t>ABSOLUTE POWER W/GIANT SILVER TAIL</t>
  </si>
  <si>
    <t xml:space="preserve">AIR FIGHTER </t>
  </si>
  <si>
    <t>BAD BOYS</t>
  </si>
  <si>
    <t>BANG SNAP</t>
  </si>
  <si>
    <t>CRAZY LIKE A FOX 20 'S</t>
  </si>
  <si>
    <t>CROWN KIKU 22'S</t>
    <phoneticPr fontId="1" type="noConversion"/>
  </si>
  <si>
    <t>ECHO IN THE EAR(5 Inch)</t>
  </si>
  <si>
    <t>FLASH CRACKER</t>
  </si>
  <si>
    <t>G-FORCE</t>
  </si>
  <si>
    <t>GRILLIN N CHILLIN 25'S</t>
  </si>
  <si>
    <t>HAPPY PANDA</t>
  </si>
  <si>
    <t>HARDCORE ROCK 9 'S</t>
  </si>
  <si>
    <t>JUMBO NEON SMOKE BALL</t>
  </si>
  <si>
    <t>KICK BUTTS &amp; TAKE NAMES</t>
  </si>
  <si>
    <t>KID'S FUN ASSORTMENT</t>
  </si>
  <si>
    <t xml:space="preserve">LIFE OF THE PARTY </t>
  </si>
  <si>
    <t>LIGHT CHASERS 33'S</t>
  </si>
  <si>
    <t>MOTHER OF ALL BOMBS 9'S</t>
  </si>
  <si>
    <t>PANDAMONIUM 142'S</t>
  </si>
  <si>
    <t>PARACHUTE BATTALION</t>
  </si>
  <si>
    <t>PARACHUTE W/COLOR CHANGING FLARE</t>
  </si>
  <si>
    <t>POOL PARTY 32'S</t>
  </si>
  <si>
    <t>PREMIUM KALEIDOSCOPE</t>
  </si>
  <si>
    <t>PUNK</t>
  </si>
  <si>
    <t>ROUNDERS 25 'S</t>
  </si>
  <si>
    <t>SALUTE TO SUMMER 30'S</t>
  </si>
  <si>
    <t>SILENT POWER 15'S</t>
  </si>
  <si>
    <t>SLEDGE HAMMER 8'S</t>
  </si>
  <si>
    <t xml:space="preserve">SMOKE DRAGON 16'S </t>
  </si>
  <si>
    <t>SMOKY BANDIT 94'S</t>
  </si>
  <si>
    <t>SPOTLIGHT 9 'S</t>
  </si>
  <si>
    <t>WHO RUNS THE WORLD 28'S</t>
  </si>
  <si>
    <t>WOLF WARRIOR 18'S</t>
  </si>
  <si>
    <t>WONDERLAND</t>
  </si>
  <si>
    <t>YIN YANG 9'S</t>
  </si>
  <si>
    <t>CBM</t>
  </si>
  <si>
    <t>FOB China</t>
  </si>
  <si>
    <t>Order</t>
  </si>
  <si>
    <t>Total Cost</t>
  </si>
  <si>
    <t>Total CBM</t>
  </si>
  <si>
    <t>freight 17870</t>
  </si>
  <si>
    <t>duty .06</t>
  </si>
  <si>
    <t>ins afsl</t>
  </si>
  <si>
    <t>TOTAL LANDED</t>
  </si>
  <si>
    <t>LIST</t>
  </si>
  <si>
    <t>EACH</t>
  </si>
  <si>
    <t>19" Jumbo Punk</t>
  </si>
  <si>
    <t>50</t>
  </si>
  <si>
    <t>8 OZ Rocket</t>
  </si>
  <si>
    <t>36</t>
  </si>
  <si>
    <t>All Night Long 16 Shot, 500 gram</t>
  </si>
  <si>
    <t>4</t>
  </si>
  <si>
    <t>American Trucker</t>
  </si>
  <si>
    <t>3</t>
  </si>
  <si>
    <t>Ba-Da-Boom</t>
  </si>
  <si>
    <t>16</t>
  </si>
  <si>
    <t>Battle Cry</t>
  </si>
  <si>
    <t>2</t>
  </si>
  <si>
    <t>Bling</t>
  </si>
  <si>
    <t>24</t>
  </si>
  <si>
    <t>Broken Heart  18 shots</t>
  </si>
  <si>
    <t>Chromtastic</t>
  </si>
  <si>
    <t>8</t>
  </si>
  <si>
    <t>Crazy Exciting on Steroids</t>
  </si>
  <si>
    <t>Cyberspace Rocket</t>
  </si>
  <si>
    <t>Evil Clown</t>
  </si>
  <si>
    <t>6</t>
  </si>
  <si>
    <t>Firecrackers,11/2"roll pack16000S</t>
  </si>
  <si>
    <t>1</t>
  </si>
  <si>
    <t>Firecrackers,11/2"roll pack4000S</t>
  </si>
  <si>
    <t>Flicker</t>
  </si>
  <si>
    <t>Flyover</t>
  </si>
  <si>
    <t>Frog Prince</t>
  </si>
  <si>
    <t>12</t>
  </si>
  <si>
    <t>Future Warrior</t>
  </si>
  <si>
    <t>Game Time</t>
  </si>
  <si>
    <t>Heat Wave</t>
  </si>
  <si>
    <t>Heavy Hitter</t>
  </si>
  <si>
    <t>Honey Badger</t>
  </si>
  <si>
    <t>Hunter (Formerly Megaton)</t>
  </si>
  <si>
    <t>Inferno Punch</t>
  </si>
  <si>
    <t>Jumbo Smoke Ball</t>
  </si>
  <si>
    <t>96</t>
  </si>
  <si>
    <t>Just Hanging</t>
  </si>
  <si>
    <t>MAGIC *New Artwork</t>
  </si>
  <si>
    <t>18</t>
  </si>
  <si>
    <t>Migraine 3"</t>
  </si>
  <si>
    <t>Mobsters</t>
  </si>
  <si>
    <t>Nuke Active</t>
  </si>
  <si>
    <t>Patriotism</t>
  </si>
  <si>
    <t>Ripple Effect</t>
  </si>
  <si>
    <t>Stellar</t>
  </si>
  <si>
    <t>Sucker Punch (Brown Label)</t>
  </si>
  <si>
    <t>Super Magnum Artillery Shell/Tail</t>
  </si>
  <si>
    <t>The Big Dog 3"</t>
  </si>
  <si>
    <t>The Jaws</t>
  </si>
  <si>
    <t>Trigger Happy</t>
  </si>
  <si>
    <t>United States</t>
  </si>
  <si>
    <t>We Want You 12 shots</t>
  </si>
  <si>
    <t>Wolves</t>
  </si>
  <si>
    <t>P</t>
  </si>
  <si>
    <t>H</t>
  </si>
  <si>
    <t>M</t>
  </si>
  <si>
    <t>N</t>
  </si>
  <si>
    <t>F</t>
  </si>
  <si>
    <t>R</t>
  </si>
  <si>
    <t>K</t>
  </si>
  <si>
    <t>C</t>
  </si>
  <si>
    <t>S</t>
  </si>
  <si>
    <t>A</t>
  </si>
  <si>
    <t>SM</t>
  </si>
  <si>
    <t>AST</t>
  </si>
  <si>
    <t>COMING</t>
  </si>
  <si>
    <t>Battle Cry 9 SHOT 2/1 (WC)</t>
  </si>
  <si>
    <t>PUNKS JUMBO 60/50</t>
  </si>
  <si>
    <t>PUNKS SMALL 100/100</t>
  </si>
  <si>
    <t>KICK BUTTS &amp; TAKE NAMES 12/2(BS)</t>
  </si>
  <si>
    <t>SUCKER PUNCH 9 SHOT 6/1 (CE)</t>
  </si>
  <si>
    <t>Firecrackers,1 1/2"roll 16000S 1/1 (CE)</t>
  </si>
  <si>
    <t>FLASH CRACKER 16000S 1/1 (W)</t>
  </si>
  <si>
    <t>Frog Prince 12/1 (WC)</t>
  </si>
  <si>
    <t>Ripple Effect 36/1 (WC)</t>
  </si>
  <si>
    <t>All Night Long 16 Shot, 4/1 (CE)</t>
  </si>
  <si>
    <t>American Trucker 3/1 (WC)</t>
  </si>
  <si>
    <t>Broken Heart  18 shots 4/1 (CE)</t>
  </si>
  <si>
    <t>Chromtastic 8/1 (CE)</t>
  </si>
  <si>
    <t>Crazy Exciting on Steroids 4/1 (WC)</t>
  </si>
  <si>
    <t>Evil Clown 6/1 (WC)</t>
  </si>
  <si>
    <t>Flicker 6/1 (WC)</t>
  </si>
  <si>
    <t>Future Warrior 6/1 (WC)</t>
  </si>
  <si>
    <t>Flyover 4/1 (CE)</t>
  </si>
  <si>
    <t>Game Time 8/1 (CE)</t>
  </si>
  <si>
    <t>Heat Wave 4/1 (CE)</t>
  </si>
  <si>
    <t>Heavy Hitter 8/1 (CE)</t>
  </si>
  <si>
    <t>Inferno Punch 6/1 (WC)</t>
  </si>
  <si>
    <t>Nuke Active 2/1 (CE)</t>
  </si>
  <si>
    <t>Patriotism 4/1 (CE)</t>
  </si>
  <si>
    <t>PEACE PEACE PEACE 16 SHOT 6/1 (MB)</t>
  </si>
  <si>
    <t>The Jaws 6/1 (CE)</t>
  </si>
  <si>
    <t>Trigger Happy 6/1 (WC)</t>
  </si>
  <si>
    <t>United States 1/1 (WC)</t>
  </si>
  <si>
    <t>We Want You 12 shots 4/1 (CE)</t>
  </si>
  <si>
    <t>Wolves 6/1 (CE)</t>
  </si>
  <si>
    <t>Ba-Da-Boom 16/1 (WC)</t>
  </si>
  <si>
    <t>Bling 24/1 (CE)</t>
  </si>
  <si>
    <t>Honey Badger 8/1 (WC)</t>
  </si>
  <si>
    <t>Hunter (Formerly Megaton) 12/1 (CE)</t>
  </si>
  <si>
    <t>Just Hanging 12/1 (WC)</t>
  </si>
  <si>
    <t>The Big Dog 3" 2/1 (WC)</t>
  </si>
  <si>
    <t>8 OZ Rocket 36/12 (CE)</t>
  </si>
  <si>
    <t>Cyberspace Rocket 8/36 (WC)</t>
  </si>
  <si>
    <t>Stellar 24/4 (WC)</t>
  </si>
  <si>
    <t>Super Magnum Artillery Shell/Tail 12/12 (WC)</t>
  </si>
  <si>
    <t>Jumbo Smoke Ball  8/12/3 (WC)</t>
  </si>
  <si>
    <t>GAME ON 40 SHOT 3/1 (W)</t>
  </si>
  <si>
    <t>R2UB</t>
  </si>
  <si>
    <t>RDUC</t>
  </si>
  <si>
    <t>R4F</t>
  </si>
  <si>
    <t>R5UA</t>
  </si>
  <si>
    <t>R2UDR2</t>
  </si>
  <si>
    <t>R6UA</t>
  </si>
  <si>
    <t>PARACHUTE W/COLOR CHANGING (W) 18/6</t>
  </si>
  <si>
    <t>LOCATION</t>
  </si>
  <si>
    <t>GOLD RUSH 12 SHOT 12/1 (W)</t>
  </si>
  <si>
    <t>MAGIC 16 SHOT 18/1 (CE)</t>
  </si>
  <si>
    <t>ABSOLUTION 4/1 (BG)</t>
  </si>
  <si>
    <t>AMPED 4/1 (BG)</t>
  </si>
  <si>
    <t>BACKLASH 6/1 (BG)</t>
  </si>
  <si>
    <t>blue thunder,10 balls 24/6 (MB)</t>
  </si>
  <si>
    <t>BROKEN SILENCE 4/1 (BG)</t>
  </si>
  <si>
    <t>DARK DAYS 4/1 (BG)</t>
  </si>
  <si>
    <t>DARK HORSE 6/1 (BG)</t>
  </si>
  <si>
    <t>DEATH WISH AST SHELLS 4/24 (BG)</t>
  </si>
  <si>
    <t>END GAME 4/1 (BG)</t>
  </si>
  <si>
    <t>ENORMOUS ERUPTION 6/1 (BG)</t>
  </si>
  <si>
    <t>FORSAKEN 8/1 (BG)</t>
  </si>
  <si>
    <t>GAME CHANGER 4/1 (BG)</t>
  </si>
  <si>
    <t>Gatling Pack Candle Assorted 8/8 (MB)</t>
  </si>
  <si>
    <t>GIVIN BACK 6/1 (BG)</t>
  </si>
  <si>
    <t>HYPNOTIC 8/1 (BG)</t>
  </si>
  <si>
    <t>LIGHTNING 4/1 (BG)</t>
  </si>
  <si>
    <t>LOCK DOWN 4/1 (BG)</t>
  </si>
  <si>
    <t>LOCK IT UP 8/8 (BG)</t>
  </si>
  <si>
    <t>M-1000 SUPER PACK 10/144 (BG)</t>
  </si>
  <si>
    <t>OLD TOWN ROADS 6/1 (BG)</t>
  </si>
  <si>
    <t>OVERDRIVE 8/1 (BG)</t>
  </si>
  <si>
    <t>PERFECTION - NEW LABEL 8/1 (BG)</t>
  </si>
  <si>
    <t>PORCH POUNDER 2/1 (BG)</t>
  </si>
  <si>
    <t>RESURRECTION 6/1 (BG)</t>
  </si>
  <si>
    <t>RIDING HARD 48/1 (BG)</t>
  </si>
  <si>
    <t>ROCKSTAR SHELLS 6/24 (BG)</t>
  </si>
  <si>
    <t>SABOTAGE 8/1 (BG)</t>
  </si>
  <si>
    <t>WILD BILL 24/1 (BG)</t>
  </si>
  <si>
    <t>ADULT SUPER SNAPS 6/24/20 (BG)</t>
  </si>
  <si>
    <t>HD SHELL 24 PACK - 60 GRAM 4/24  (BG)</t>
  </si>
  <si>
    <t>SATURN MISSILES 300'S COLORED  15/1 (BG)</t>
  </si>
  <si>
    <t>Saturn Missile Battery 500 shot 6/1 (MB)</t>
  </si>
  <si>
    <t>APRIL 15 APPROX</t>
  </si>
  <si>
    <t>AS</t>
  </si>
  <si>
    <t>FC</t>
  </si>
  <si>
    <t>AAS</t>
  </si>
  <si>
    <t>FAC</t>
  </si>
  <si>
    <t>FDN</t>
  </si>
  <si>
    <t>FN</t>
  </si>
  <si>
    <t>GAS</t>
  </si>
  <si>
    <t>GS</t>
  </si>
  <si>
    <t>HAW</t>
  </si>
  <si>
    <t>HW</t>
  </si>
  <si>
    <t>MAS</t>
  </si>
  <si>
    <t>MS</t>
  </si>
  <si>
    <t>NAV</t>
  </si>
  <si>
    <t>NV</t>
  </si>
  <si>
    <t>PA</t>
  </si>
  <si>
    <t>RA</t>
  </si>
  <si>
    <t>RAC</t>
  </si>
  <si>
    <t>RC</t>
  </si>
  <si>
    <t>RCC</t>
  </si>
  <si>
    <t>RCK</t>
  </si>
  <si>
    <t>RL</t>
  </si>
  <si>
    <t>RDL</t>
  </si>
  <si>
    <t>SA</t>
  </si>
  <si>
    <t>SAM</t>
  </si>
  <si>
    <t>SMA</t>
  </si>
  <si>
    <t>SMK</t>
  </si>
  <si>
    <t>W</t>
  </si>
  <si>
    <t>WH</t>
  </si>
  <si>
    <t>ROMAN CANDLE 24/6 (MB)</t>
  </si>
  <si>
    <t>MIGRAINE 9 SHOT 2/1 (WC)</t>
  </si>
  <si>
    <t>ITEMS</t>
  </si>
  <si>
    <t>Mobsters 4/1 (WC)</t>
  </si>
  <si>
    <r>
      <t xml:space="preserve">DISCOUNT WHEN YOU </t>
    </r>
    <r>
      <rPr>
        <b/>
        <u/>
        <sz val="14"/>
        <color indexed="10"/>
        <rFont val="Arial"/>
        <family val="2"/>
      </rPr>
      <t>SPEND</t>
    </r>
    <r>
      <rPr>
        <b/>
        <sz val="14"/>
        <color indexed="10"/>
        <rFont val="Arial"/>
        <family val="2"/>
      </rPr>
      <t xml:space="preserve">   $2000 TO $2500</t>
    </r>
  </si>
  <si>
    <r>
      <t xml:space="preserve">DISCOUNT  WHEN YOU </t>
    </r>
    <r>
      <rPr>
        <b/>
        <u/>
        <sz val="14"/>
        <color indexed="10"/>
        <rFont val="Arial"/>
        <family val="2"/>
      </rPr>
      <t>SPEND</t>
    </r>
    <r>
      <rPr>
        <b/>
        <sz val="14"/>
        <color indexed="10"/>
        <rFont val="Arial"/>
        <family val="2"/>
      </rPr>
      <t xml:space="preserve">    $2500 TO $3000</t>
    </r>
  </si>
  <si>
    <r>
      <t xml:space="preserve"> DISCOUNT WHEN YOU </t>
    </r>
    <r>
      <rPr>
        <b/>
        <u/>
        <sz val="14"/>
        <color indexed="10"/>
        <rFont val="Arial"/>
        <family val="2"/>
      </rPr>
      <t>SPEND</t>
    </r>
    <r>
      <rPr>
        <b/>
        <sz val="14"/>
        <color indexed="10"/>
        <rFont val="Arial"/>
        <family val="2"/>
      </rPr>
      <t xml:space="preserve">    $3000 TO $3500</t>
    </r>
  </si>
  <si>
    <r>
      <t xml:space="preserve">DISCOUNT         WHEN YOU </t>
    </r>
    <r>
      <rPr>
        <b/>
        <u/>
        <sz val="14"/>
        <color indexed="10"/>
        <rFont val="Arial"/>
        <family val="2"/>
      </rPr>
      <t>SPEND</t>
    </r>
    <r>
      <rPr>
        <b/>
        <sz val="14"/>
        <color indexed="10"/>
        <rFont val="Arial"/>
        <family val="2"/>
      </rPr>
      <t xml:space="preserve">            OVER $3500    </t>
    </r>
  </si>
  <si>
    <t>SPEND $1500 TO $2000</t>
  </si>
  <si>
    <t xml:space="preserve">      CASE PRICE                                       UPDATED 4/06/2021                   SUBJECT TO CHANGE                              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</si>
</sst>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  <numFmt numFmtId="166" formatCode="0.000_);[Red]\(0.000\)"/>
    <numFmt numFmtId="167" formatCode="0.0_);[Red]\(0.0\)"/>
    <numFmt numFmtId="168" formatCode="\$#,##0.00_);[Red]\(\$#,##0.00\)"/>
    <numFmt numFmtId="169" formatCode="_([$$-409]* #,##0.00_);_([$$-409]* \(#,##0.00\);_([$$-409]* &quot;-&quot;??_);_(@_)"/>
    <numFmt numFmtId="170" formatCode="_-* #,##0.00_-;\-* #,##0.00_-;_-* &quot;-&quot;??_-;_-@_-"/>
    <numFmt numFmtId="171" formatCode="_(* #,##0.000_);_(* \(#,##0.000\);_(* &quot;-&quot;??_);_(@_)"/>
    <numFmt numFmtId="172" formatCode="_(* #,##0_);_(* \(#,##0\);_(* &quot;-&quot;??_);_(@_)"/>
    <numFmt numFmtId="173" formatCode="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u/>
      <sz val="14"/>
      <color indexed="10"/>
      <name val="Arial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b/>
      <sz val="14"/>
      <color theme="1"/>
      <name val="Arial"/>
      <family val="2"/>
    </font>
    <font>
      <sz val="12"/>
      <name val="宋体"/>
      <charset val="134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/>
    <xf numFmtId="169" fontId="9" fillId="0" borderId="0">
      <alignment vertical="center"/>
    </xf>
    <xf numFmtId="169" fontId="10" fillId="0" borderId="0">
      <alignment vertical="center"/>
    </xf>
    <xf numFmtId="169" fontId="10" fillId="0" borderId="0">
      <alignment vertical="center"/>
    </xf>
    <xf numFmtId="0" fontId="11" fillId="0" borderId="0"/>
    <xf numFmtId="0" fontId="13" fillId="0" borderId="0">
      <alignment vertical="top"/>
    </xf>
    <xf numFmtId="170" fontId="13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2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164" fontId="4" fillId="2" borderId="1" xfId="0" applyNumberFormat="1" applyFont="1" applyFill="1" applyBorder="1" applyAlignment="1">
      <alignment horizontal="center" vertical="justify" wrapText="1"/>
    </xf>
    <xf numFmtId="164" fontId="4" fillId="2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 vertical="justify" wrapText="1"/>
    </xf>
    <xf numFmtId="164" fontId="6" fillId="2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Border="1"/>
    <xf numFmtId="164" fontId="7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164" fontId="8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 shrinkToFit="1"/>
    </xf>
    <xf numFmtId="166" fontId="6" fillId="2" borderId="1" xfId="0" applyNumberFormat="1" applyFont="1" applyFill="1" applyBorder="1" applyAlignment="1">
      <alignment horizontal="justify" vertical="center" wrapText="1"/>
    </xf>
    <xf numFmtId="167" fontId="6" fillId="2" borderId="1" xfId="0" applyNumberFormat="1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>
      <alignment horizontal="justify" vertical="center" wrapText="1"/>
    </xf>
    <xf numFmtId="166" fontId="6" fillId="2" borderId="1" xfId="0" applyNumberFormat="1" applyFont="1" applyFill="1" applyBorder="1" applyAlignment="1">
      <alignment horizontal="justify" vertical="center" wrapText="1" shrinkToFit="1"/>
    </xf>
    <xf numFmtId="167" fontId="6" fillId="4" borderId="1" xfId="0" applyNumberFormat="1" applyFont="1" applyFill="1" applyBorder="1" applyAlignment="1">
      <alignment horizontal="justify" vertical="center" wrapText="1" shrinkToFit="1"/>
    </xf>
    <xf numFmtId="168" fontId="6" fillId="4" borderId="1" xfId="0" applyNumberFormat="1" applyFont="1" applyFill="1" applyBorder="1" applyAlignment="1">
      <alignment horizontal="justify" vertical="center" wrapText="1" shrinkToFit="1"/>
    </xf>
    <xf numFmtId="164" fontId="7" fillId="2" borderId="1" xfId="0" applyNumberFormat="1" applyFont="1" applyFill="1" applyBorder="1" applyAlignment="1">
      <alignment horizontal="justify"/>
    </xf>
    <xf numFmtId="7" fontId="7" fillId="2" borderId="1" xfId="0" applyNumberFormat="1" applyFont="1" applyFill="1" applyBorder="1" applyAlignment="1">
      <alignment horizontal="center"/>
    </xf>
    <xf numFmtId="7" fontId="7" fillId="2" borderId="1" xfId="0" applyNumberFormat="1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left" wrapText="1"/>
    </xf>
    <xf numFmtId="0" fontId="7" fillId="0" borderId="1" xfId="3" applyNumberFormat="1" applyFont="1" applyBorder="1" applyAlignment="1">
      <alignment horizontal="center"/>
    </xf>
    <xf numFmtId="166" fontId="7" fillId="0" borderId="1" xfId="3" applyNumberFormat="1" applyFont="1" applyBorder="1" applyAlignment="1">
      <alignment horizontal="center"/>
    </xf>
    <xf numFmtId="167" fontId="7" fillId="0" borderId="1" xfId="3" applyNumberFormat="1" applyFont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7" fontId="7" fillId="0" borderId="1" xfId="0" applyNumberFormat="1" applyFont="1" applyBorder="1" applyAlignment="1">
      <alignment horizontal="center"/>
    </xf>
    <xf numFmtId="7" fontId="7" fillId="6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167" fontId="7" fillId="2" borderId="1" xfId="0" applyNumberFormat="1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center"/>
    </xf>
    <xf numFmtId="167" fontId="7" fillId="5" borderId="1" xfId="0" applyNumberFormat="1" applyFont="1" applyFill="1" applyBorder="1" applyAlignment="1">
      <alignment horizontal="center"/>
    </xf>
    <xf numFmtId="168" fontId="7" fillId="5" borderId="1" xfId="0" applyNumberFormat="1" applyFont="1" applyFill="1" applyBorder="1" applyAlignment="1">
      <alignment horizontal="center"/>
    </xf>
    <xf numFmtId="0" fontId="7" fillId="0" borderId="1" xfId="4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 wrapText="1"/>
    </xf>
    <xf numFmtId="0" fontId="7" fillId="0" borderId="1" xfId="0" quotePrefix="1" applyFont="1" applyBorder="1" applyAlignment="1">
      <alignment horizontal="center" shrinkToFi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5" applyNumberFormat="1" applyFont="1" applyBorder="1" applyAlignment="1">
      <alignment horizontal="center" wrapText="1"/>
    </xf>
    <xf numFmtId="166" fontId="7" fillId="0" borderId="1" xfId="6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shrinkToFit="1"/>
    </xf>
    <xf numFmtId="165" fontId="7" fillId="0" borderId="1" xfId="0" applyNumberFormat="1" applyFont="1" applyBorder="1" applyAlignment="1">
      <alignment wrapText="1"/>
    </xf>
    <xf numFmtId="0" fontId="6" fillId="2" borderId="1" xfId="7" applyFont="1" applyFill="1" applyBorder="1" applyAlignment="1">
      <alignment horizontal="justify" vertical="center" wrapText="1"/>
    </xf>
    <xf numFmtId="0" fontId="6" fillId="2" borderId="1" xfId="7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wrapText="1"/>
    </xf>
    <xf numFmtId="0" fontId="14" fillId="0" borderId="1" xfId="8" applyFont="1" applyBorder="1" applyAlignment="1"/>
    <xf numFmtId="49" fontId="14" fillId="0" borderId="1" xfId="9" applyNumberFormat="1" applyFont="1" applyBorder="1" applyAlignment="1">
      <alignment horizontal="center"/>
    </xf>
    <xf numFmtId="49" fontId="7" fillId="0" borderId="1" xfId="9" applyNumberFormat="1" applyFont="1" applyBorder="1" applyAlignment="1">
      <alignment horizontal="center"/>
    </xf>
    <xf numFmtId="171" fontId="7" fillId="0" borderId="1" xfId="2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72" fontId="14" fillId="7" borderId="1" xfId="2" applyNumberFormat="1" applyFont="1" applyFill="1" applyBorder="1" applyAlignment="1" applyProtection="1">
      <alignment horizontal="center"/>
      <protection locked="0"/>
    </xf>
    <xf numFmtId="173" fontId="14" fillId="0" borderId="1" xfId="2" applyNumberFormat="1" applyFont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4" fillId="0" borderId="1" xfId="10" applyFont="1" applyBorder="1" applyAlignment="1"/>
    <xf numFmtId="49" fontId="14" fillId="0" borderId="1" xfId="10" quotePrefix="1" applyNumberFormat="1" applyFont="1" applyBorder="1" applyAlignment="1">
      <alignment horizontal="center"/>
    </xf>
    <xf numFmtId="49" fontId="7" fillId="0" borderId="1" xfId="10" quotePrefix="1" applyNumberFormat="1" applyFont="1" applyBorder="1" applyAlignment="1">
      <alignment horizontal="center"/>
    </xf>
    <xf numFmtId="171" fontId="7" fillId="0" borderId="1" xfId="2" applyNumberFormat="1" applyFont="1" applyFill="1" applyBorder="1" applyAlignment="1" applyProtection="1">
      <alignment horizontal="center"/>
    </xf>
    <xf numFmtId="164" fontId="7" fillId="0" borderId="1" xfId="1" applyNumberFormat="1" applyFont="1" applyFill="1" applyBorder="1" applyAlignment="1" applyProtection="1">
      <alignment horizontal="center"/>
    </xf>
    <xf numFmtId="173" fontId="14" fillId="0" borderId="1" xfId="2" applyNumberFormat="1" applyFont="1" applyFill="1" applyBorder="1" applyAlignment="1" applyProtection="1">
      <alignment horizontal="center"/>
    </xf>
    <xf numFmtId="49" fontId="14" fillId="0" borderId="1" xfId="9" quotePrefix="1" applyNumberFormat="1" applyFont="1" applyBorder="1" applyAlignment="1">
      <alignment horizontal="center"/>
    </xf>
    <xf numFmtId="49" fontId="7" fillId="0" borderId="1" xfId="9" quotePrefix="1" applyNumberFormat="1" applyFont="1" applyBorder="1" applyAlignment="1">
      <alignment horizontal="center"/>
    </xf>
    <xf numFmtId="172" fontId="14" fillId="8" borderId="1" xfId="2" applyNumberFormat="1" applyFont="1" applyFill="1" applyBorder="1" applyAlignment="1" applyProtection="1">
      <alignment horizontal="center"/>
      <protection locked="0"/>
    </xf>
    <xf numFmtId="49" fontId="14" fillId="0" borderId="1" xfId="0" quotePrefix="1" applyNumberFormat="1" applyFont="1" applyBorder="1" applyAlignment="1">
      <alignment horizontal="center"/>
    </xf>
    <xf numFmtId="49" fontId="7" fillId="0" borderId="1" xfId="0" quotePrefix="1" applyNumberFormat="1" applyFont="1" applyBorder="1" applyAlignment="1">
      <alignment horizontal="center"/>
    </xf>
    <xf numFmtId="0" fontId="15" fillId="0" borderId="1" xfId="10" applyFont="1" applyBorder="1" applyAlignment="1"/>
    <xf numFmtId="49" fontId="15" fillId="0" borderId="1" xfId="10" quotePrefix="1" applyNumberFormat="1" applyFont="1" applyBorder="1" applyAlignment="1">
      <alignment horizontal="center"/>
    </xf>
    <xf numFmtId="49" fontId="6" fillId="0" borderId="1" xfId="10" quotePrefix="1" applyNumberFormat="1" applyFont="1" applyBorder="1" applyAlignment="1">
      <alignment horizontal="center"/>
    </xf>
    <xf numFmtId="171" fontId="6" fillId="0" borderId="1" xfId="2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0" fontId="14" fillId="0" borderId="1" xfId="8" applyFont="1" applyBorder="1" applyAlignment="1">
      <alignment horizontal="center"/>
    </xf>
    <xf numFmtId="0" fontId="14" fillId="0" borderId="1" xfId="10" applyFont="1" applyBorder="1" applyAlignment="1">
      <alignment horizontal="center"/>
    </xf>
    <xf numFmtId="0" fontId="15" fillId="0" borderId="1" xfId="10" applyFont="1" applyBorder="1" applyAlignment="1">
      <alignment horizontal="center"/>
    </xf>
    <xf numFmtId="0" fontId="7" fillId="0" borderId="1" xfId="10" applyFont="1" applyBorder="1" applyAlignment="1"/>
    <xf numFmtId="0" fontId="7" fillId="0" borderId="1" xfId="8" applyFont="1" applyBorder="1" applyAlignment="1"/>
    <xf numFmtId="0" fontId="5" fillId="0" borderId="0" xfId="0" applyFont="1" applyBorder="1"/>
    <xf numFmtId="0" fontId="14" fillId="0" borderId="0" xfId="10" applyFont="1" applyBorder="1" applyAlignment="1">
      <alignment horizontal="center"/>
    </xf>
    <xf numFmtId="0" fontId="14" fillId="0" borderId="0" xfId="8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7" fontId="8" fillId="0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left" wrapText="1"/>
    </xf>
    <xf numFmtId="165" fontId="7" fillId="0" borderId="0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2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16" fontId="7" fillId="0" borderId="0" xfId="0" applyNumberFormat="1" applyFont="1" applyBorder="1" applyAlignment="1">
      <alignment horizontal="left"/>
    </xf>
    <xf numFmtId="0" fontId="17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</cellXfs>
  <cellStyles count="11">
    <cellStyle name="Comma" xfId="2" builtinId="3"/>
    <cellStyle name="Comma 2" xfId="9" xr:uid="{6D40C08E-9E5E-4363-8BE2-EE3176407823}"/>
    <cellStyle name="Currency" xfId="1" builtinId="4"/>
    <cellStyle name="Normal" xfId="0" builtinId="0"/>
    <cellStyle name="Normal 2" xfId="8" xr:uid="{C7305B30-C607-4295-82DE-DBB05B73D02A}"/>
    <cellStyle name="Normal 3" xfId="7" xr:uid="{CBB33883-0B2A-4B61-9875-BA585D9D4BD1}"/>
    <cellStyle name="Normal 4" xfId="10" xr:uid="{8709ABE7-699B-49FA-82A9-DE0AE391B7C0}"/>
    <cellStyle name="常规 2" xfId="3" xr:uid="{42A33992-5F2B-42C5-8983-39CC599F312D}"/>
    <cellStyle name="常规 2 17" xfId="5" xr:uid="{FBDF8186-E930-422D-B490-57E85EACFB11}"/>
    <cellStyle name="常规 29" xfId="6" xr:uid="{D0B1EA8D-C9BA-4164-BACA-DBF34D95F74F}"/>
    <cellStyle name="常规 4" xfId="4" xr:uid="{CE70C234-BC59-4429-9E59-186DBBE17D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8F71-C73F-4B1C-A3FE-4A249B060A06}">
  <sheetPr>
    <pageSetUpPr fitToPage="1"/>
  </sheetPr>
  <dimension ref="A1:K331"/>
  <sheetViews>
    <sheetView tabSelected="1" topLeftCell="C1" workbookViewId="0">
      <pane ySplit="1" topLeftCell="A2" activePane="bottomLeft" state="frozen"/>
      <selection pane="bottomLeft" activeCell="I1" sqref="I1"/>
    </sheetView>
  </sheetViews>
  <sheetFormatPr defaultRowHeight="18.75"/>
  <cols>
    <col min="1" max="1" width="16.140625" style="111" customWidth="1"/>
    <col min="2" max="2" width="16.140625" style="111" hidden="1" customWidth="1"/>
    <col min="3" max="3" width="63.85546875" style="15" customWidth="1"/>
    <col min="4" max="4" width="16.5703125" style="14" customWidth="1"/>
    <col min="5" max="5" width="22" style="15" customWidth="1"/>
    <col min="6" max="6" width="18.85546875" style="15" customWidth="1"/>
    <col min="7" max="8" width="18.5703125" style="15" customWidth="1"/>
    <col min="9" max="9" width="12.85546875" style="98" customWidth="1"/>
    <col min="10" max="10" width="27.28515625" style="99" customWidth="1"/>
    <col min="11" max="11" width="9.140625" style="92"/>
    <col min="12" max="16384" width="9.140625" style="2"/>
  </cols>
  <sheetData>
    <row r="1" spans="1:11">
      <c r="A1" s="115" t="s">
        <v>495</v>
      </c>
      <c r="B1" s="121"/>
      <c r="C1" s="4" t="s">
        <v>561</v>
      </c>
      <c r="D1" s="4" t="s">
        <v>212</v>
      </c>
      <c r="E1" s="122">
        <v>0.1</v>
      </c>
      <c r="F1" s="122">
        <v>0.15</v>
      </c>
      <c r="G1" s="122">
        <v>0.2</v>
      </c>
      <c r="H1" s="122">
        <v>0.25</v>
      </c>
    </row>
    <row r="2" spans="1:11" ht="90">
      <c r="A2" s="2"/>
      <c r="B2" s="115"/>
      <c r="C2" s="3" t="s">
        <v>568</v>
      </c>
      <c r="D2" s="115" t="s">
        <v>567</v>
      </c>
      <c r="E2" s="5" t="s">
        <v>563</v>
      </c>
      <c r="F2" s="5" t="s">
        <v>564</v>
      </c>
      <c r="G2" s="5" t="s">
        <v>565</v>
      </c>
      <c r="H2" s="5" t="s">
        <v>566</v>
      </c>
      <c r="I2" s="112"/>
    </row>
    <row r="3" spans="1:11" s="102" customFormat="1">
      <c r="A3" s="101"/>
      <c r="B3" s="101" t="s">
        <v>533</v>
      </c>
      <c r="C3" s="6" t="s">
        <v>196</v>
      </c>
      <c r="D3" s="96"/>
      <c r="E3" s="7"/>
      <c r="F3" s="7"/>
      <c r="G3" s="7"/>
      <c r="H3" s="7"/>
      <c r="I3" s="113"/>
      <c r="J3" s="100"/>
      <c r="K3" s="92"/>
    </row>
    <row r="4" spans="1:11" s="102" customFormat="1">
      <c r="A4" s="95" t="s">
        <v>16</v>
      </c>
      <c r="B4" s="95" t="s">
        <v>531</v>
      </c>
      <c r="C4" s="8" t="s">
        <v>276</v>
      </c>
      <c r="D4" s="16">
        <v>117.19</v>
      </c>
      <c r="E4" s="7">
        <f t="shared" ref="E4:E9" si="0">D4*0.9</f>
        <v>105.471</v>
      </c>
      <c r="F4" s="7">
        <f t="shared" ref="F4:F9" si="1">D4*0.85</f>
        <v>99.611499999999992</v>
      </c>
      <c r="G4" s="7">
        <f t="shared" ref="G4:G9" si="2">D4*0.8</f>
        <v>93.75200000000001</v>
      </c>
      <c r="H4" s="7">
        <f t="shared" ref="H4:H9" si="3">D4*0.75</f>
        <v>87.892499999999998</v>
      </c>
      <c r="I4" s="113"/>
      <c r="J4" s="100"/>
      <c r="K4" s="92"/>
    </row>
    <row r="5" spans="1:11">
      <c r="A5" s="95" t="s">
        <v>1</v>
      </c>
      <c r="B5" s="95" t="s">
        <v>531</v>
      </c>
      <c r="C5" s="9" t="s">
        <v>55</v>
      </c>
      <c r="D5" s="16">
        <v>120.41</v>
      </c>
      <c r="E5" s="7">
        <f t="shared" si="0"/>
        <v>108.369</v>
      </c>
      <c r="F5" s="7">
        <f t="shared" si="1"/>
        <v>102.3485</v>
      </c>
      <c r="G5" s="7">
        <f t="shared" si="2"/>
        <v>96.328000000000003</v>
      </c>
      <c r="H5" s="7">
        <f t="shared" si="3"/>
        <v>90.307500000000005</v>
      </c>
      <c r="I5" s="112"/>
    </row>
    <row r="6" spans="1:11">
      <c r="A6" s="95" t="s">
        <v>3</v>
      </c>
      <c r="B6" s="95" t="s">
        <v>531</v>
      </c>
      <c r="C6" s="9" t="s">
        <v>56</v>
      </c>
      <c r="D6" s="16">
        <v>127.62</v>
      </c>
      <c r="E6" s="7">
        <f t="shared" si="0"/>
        <v>114.858</v>
      </c>
      <c r="F6" s="7">
        <f t="shared" si="1"/>
        <v>108.477</v>
      </c>
      <c r="G6" s="7">
        <f t="shared" si="2"/>
        <v>102.096</v>
      </c>
      <c r="H6" s="7">
        <f t="shared" si="3"/>
        <v>95.715000000000003</v>
      </c>
      <c r="I6" s="112"/>
    </row>
    <row r="7" spans="1:11">
      <c r="A7" s="95" t="s">
        <v>284</v>
      </c>
      <c r="B7" s="95" t="s">
        <v>531</v>
      </c>
      <c r="C7" s="9" t="s">
        <v>277</v>
      </c>
      <c r="D7" s="16">
        <v>156.34</v>
      </c>
      <c r="E7" s="7">
        <f t="shared" si="0"/>
        <v>140.70600000000002</v>
      </c>
      <c r="F7" s="7">
        <f t="shared" si="1"/>
        <v>132.88900000000001</v>
      </c>
      <c r="G7" s="7">
        <f t="shared" si="2"/>
        <v>125.072</v>
      </c>
      <c r="H7" s="7">
        <f t="shared" si="3"/>
        <v>117.255</v>
      </c>
      <c r="I7" s="112"/>
    </row>
    <row r="8" spans="1:11">
      <c r="A8" s="95" t="s">
        <v>17</v>
      </c>
      <c r="B8" s="95" t="s">
        <v>531</v>
      </c>
      <c r="C8" s="9" t="s">
        <v>57</v>
      </c>
      <c r="D8" s="16">
        <v>101.03</v>
      </c>
      <c r="E8" s="7">
        <f t="shared" si="0"/>
        <v>90.927000000000007</v>
      </c>
      <c r="F8" s="7">
        <f t="shared" si="1"/>
        <v>85.875500000000002</v>
      </c>
      <c r="G8" s="7">
        <f t="shared" si="2"/>
        <v>80.824000000000012</v>
      </c>
      <c r="H8" s="7">
        <f t="shared" si="3"/>
        <v>75.772500000000008</v>
      </c>
      <c r="I8" s="112"/>
    </row>
    <row r="9" spans="1:11">
      <c r="A9" s="95" t="s">
        <v>40</v>
      </c>
      <c r="B9" s="95" t="s">
        <v>531</v>
      </c>
      <c r="C9" s="9" t="s">
        <v>58</v>
      </c>
      <c r="D9" s="16">
        <v>128.77000000000001</v>
      </c>
      <c r="E9" s="7">
        <f t="shared" si="0"/>
        <v>115.89300000000001</v>
      </c>
      <c r="F9" s="7">
        <f t="shared" si="1"/>
        <v>109.45450000000001</v>
      </c>
      <c r="G9" s="7">
        <f t="shared" si="2"/>
        <v>103.01600000000002</v>
      </c>
      <c r="H9" s="7">
        <f t="shared" si="3"/>
        <v>96.577500000000015</v>
      </c>
      <c r="I9" s="112"/>
    </row>
    <row r="10" spans="1:11">
      <c r="A10" s="95"/>
      <c r="B10" s="95" t="s">
        <v>534</v>
      </c>
      <c r="C10" s="6" t="s">
        <v>197</v>
      </c>
      <c r="D10" s="16"/>
      <c r="E10" s="7"/>
      <c r="F10" s="7"/>
      <c r="G10" s="7"/>
      <c r="H10" s="7"/>
      <c r="I10" s="112"/>
    </row>
    <row r="11" spans="1:11">
      <c r="A11" s="95"/>
      <c r="B11" s="95" t="s">
        <v>532</v>
      </c>
      <c r="C11" s="90" t="s">
        <v>451</v>
      </c>
      <c r="D11" s="16">
        <v>99.99</v>
      </c>
      <c r="E11" s="7">
        <f>D11*0.9</f>
        <v>89.991</v>
      </c>
      <c r="F11" s="7">
        <f>D11*0.85</f>
        <v>84.991499999999988</v>
      </c>
      <c r="G11" s="7">
        <f>D11*0.8</f>
        <v>79.992000000000004</v>
      </c>
      <c r="H11" s="7">
        <f>D11*0.75</f>
        <v>74.992499999999993</v>
      </c>
      <c r="I11" s="112"/>
      <c r="J11" s="120"/>
    </row>
    <row r="12" spans="1:11">
      <c r="A12" s="95"/>
      <c r="B12" s="95" t="s">
        <v>532</v>
      </c>
      <c r="C12" s="38" t="s">
        <v>452</v>
      </c>
      <c r="D12" s="97">
        <v>99.99</v>
      </c>
      <c r="E12" s="7">
        <f>D12*0.9</f>
        <v>89.991</v>
      </c>
      <c r="F12" s="7">
        <f>D12*0.85</f>
        <v>84.991499999999988</v>
      </c>
      <c r="G12" s="7">
        <f>D12*0.8</f>
        <v>79.992000000000004</v>
      </c>
      <c r="H12" s="7">
        <f>D12*0.75</f>
        <v>74.992499999999993</v>
      </c>
      <c r="I12" s="112"/>
    </row>
    <row r="13" spans="1:11">
      <c r="A13" s="95" t="s">
        <v>4</v>
      </c>
      <c r="B13" s="95" t="s">
        <v>532</v>
      </c>
      <c r="C13" s="9" t="s">
        <v>59</v>
      </c>
      <c r="D13" s="16">
        <v>133.87</v>
      </c>
      <c r="E13" s="7">
        <f>D13*0.9</f>
        <v>120.483</v>
      </c>
      <c r="F13" s="7">
        <f>D13*0.85</f>
        <v>113.7895</v>
      </c>
      <c r="G13" s="7">
        <f>D13*0.8</f>
        <v>107.096</v>
      </c>
      <c r="H13" s="7">
        <f>D13*0.75</f>
        <v>100.4025</v>
      </c>
      <c r="I13" s="112"/>
    </row>
    <row r="14" spans="1:11">
      <c r="A14" s="95" t="s">
        <v>10</v>
      </c>
      <c r="B14" s="95" t="s">
        <v>532</v>
      </c>
      <c r="C14" s="9" t="s">
        <v>60</v>
      </c>
      <c r="D14" s="16">
        <v>159.38</v>
      </c>
      <c r="E14" s="7">
        <f>D14*0.9</f>
        <v>143.44200000000001</v>
      </c>
      <c r="F14" s="7">
        <f>D14*0.85</f>
        <v>135.47299999999998</v>
      </c>
      <c r="G14" s="7">
        <f>D14*0.8</f>
        <v>127.504</v>
      </c>
      <c r="H14" s="7">
        <f>D14*0.75</f>
        <v>119.535</v>
      </c>
      <c r="I14" s="112"/>
    </row>
    <row r="15" spans="1:11">
      <c r="A15" s="95"/>
      <c r="B15" s="95" t="s">
        <v>532</v>
      </c>
      <c r="C15" s="116" t="s">
        <v>516</v>
      </c>
      <c r="D15" s="16">
        <v>122.28</v>
      </c>
      <c r="E15" s="7">
        <f>D15*0.9</f>
        <v>110.05200000000001</v>
      </c>
      <c r="F15" s="7">
        <f>D15*0.85</f>
        <v>103.938</v>
      </c>
      <c r="G15" s="7">
        <f>D15*0.8</f>
        <v>97.824000000000012</v>
      </c>
      <c r="H15" s="7">
        <f>D15*0.75</f>
        <v>91.710000000000008</v>
      </c>
      <c r="I15" s="112" t="s">
        <v>445</v>
      </c>
      <c r="J15" s="99" t="s">
        <v>530</v>
      </c>
    </row>
    <row r="16" spans="1:11">
      <c r="A16" s="95" t="s">
        <v>31</v>
      </c>
      <c r="B16" s="95" t="s">
        <v>532</v>
      </c>
      <c r="C16" s="9" t="s">
        <v>61</v>
      </c>
      <c r="D16" s="16">
        <v>142.27000000000001</v>
      </c>
      <c r="E16" s="7">
        <f>D16*0.9</f>
        <v>128.04300000000001</v>
      </c>
      <c r="F16" s="7">
        <f>D16*0.85</f>
        <v>120.9295</v>
      </c>
      <c r="G16" s="7">
        <f>D16*0.8</f>
        <v>113.81600000000002</v>
      </c>
      <c r="H16" s="7">
        <f>D16*0.75</f>
        <v>106.70250000000001</v>
      </c>
      <c r="I16" s="112"/>
    </row>
    <row r="17" spans="1:10">
      <c r="A17" s="95" t="s">
        <v>14</v>
      </c>
      <c r="B17" s="95" t="s">
        <v>532</v>
      </c>
      <c r="C17" s="9" t="s">
        <v>63</v>
      </c>
      <c r="D17" s="16">
        <v>93.8</v>
      </c>
      <c r="E17" s="7">
        <f>D17*0.9</f>
        <v>84.42</v>
      </c>
      <c r="F17" s="7">
        <f>D17*0.85</f>
        <v>79.72999999999999</v>
      </c>
      <c r="G17" s="7">
        <f>D17*0.8</f>
        <v>75.040000000000006</v>
      </c>
      <c r="H17" s="7">
        <f>D17*0.75</f>
        <v>70.349999999999994</v>
      </c>
      <c r="I17" s="112"/>
      <c r="J17" s="92"/>
    </row>
    <row r="18" spans="1:10">
      <c r="A18" s="95" t="s">
        <v>4</v>
      </c>
      <c r="B18" s="95" t="s">
        <v>532</v>
      </c>
      <c r="C18" s="9" t="s">
        <v>62</v>
      </c>
      <c r="D18" s="16">
        <v>113.9</v>
      </c>
      <c r="E18" s="7">
        <f>D18*0.9</f>
        <v>102.51</v>
      </c>
      <c r="F18" s="7">
        <f>D18*0.85</f>
        <v>96.814999999999998</v>
      </c>
      <c r="G18" s="7">
        <f>D18*0.8</f>
        <v>91.12</v>
      </c>
      <c r="H18" s="7">
        <f>D18*0.75</f>
        <v>85.425000000000011</v>
      </c>
      <c r="I18" s="112"/>
    </row>
    <row r="19" spans="1:10">
      <c r="A19" s="95"/>
      <c r="B19" s="95" t="s">
        <v>535</v>
      </c>
      <c r="C19" s="6" t="s">
        <v>198</v>
      </c>
      <c r="D19" s="16"/>
      <c r="E19" s="7"/>
      <c r="F19" s="7"/>
      <c r="G19" s="7"/>
      <c r="H19" s="7"/>
      <c r="I19" s="112"/>
    </row>
    <row r="20" spans="1:10">
      <c r="A20" s="95"/>
      <c r="B20" s="95" t="s">
        <v>536</v>
      </c>
      <c r="C20" s="10" t="s">
        <v>287</v>
      </c>
      <c r="D20" s="16">
        <v>128.56</v>
      </c>
      <c r="E20" s="7">
        <f>D20*0.9</f>
        <v>115.70400000000001</v>
      </c>
      <c r="F20" s="7">
        <f>D20*0.85</f>
        <v>109.276</v>
      </c>
      <c r="G20" s="7">
        <f>D20*0.8</f>
        <v>102.84800000000001</v>
      </c>
      <c r="H20" s="7">
        <f>D20*0.75</f>
        <v>96.42</v>
      </c>
      <c r="I20" s="112"/>
    </row>
    <row r="21" spans="1:10">
      <c r="A21" s="95" t="s">
        <v>15</v>
      </c>
      <c r="B21" s="95" t="s">
        <v>536</v>
      </c>
      <c r="C21" s="9" t="s">
        <v>64</v>
      </c>
      <c r="D21" s="16">
        <v>160.05000000000001</v>
      </c>
      <c r="E21" s="7">
        <f>D21*0.9</f>
        <v>144.04500000000002</v>
      </c>
      <c r="F21" s="7">
        <f>D21*0.85</f>
        <v>136.04250000000002</v>
      </c>
      <c r="G21" s="7">
        <f>D21*0.8</f>
        <v>128.04000000000002</v>
      </c>
      <c r="H21" s="7">
        <f>D21*0.75</f>
        <v>120.03750000000001</v>
      </c>
      <c r="I21" s="112"/>
    </row>
    <row r="22" spans="1:10">
      <c r="A22" s="95" t="s">
        <v>284</v>
      </c>
      <c r="B22" s="95" t="s">
        <v>536</v>
      </c>
      <c r="C22" s="9" t="s">
        <v>65</v>
      </c>
      <c r="D22" s="16">
        <v>108.94</v>
      </c>
      <c r="E22" s="7">
        <f>D22*0.9</f>
        <v>98.046000000000006</v>
      </c>
      <c r="F22" s="7">
        <f>D22*0.85</f>
        <v>92.59899999999999</v>
      </c>
      <c r="G22" s="7">
        <f>D22*0.8</f>
        <v>87.152000000000001</v>
      </c>
      <c r="H22" s="7">
        <f>D22*0.75</f>
        <v>81.704999999999998</v>
      </c>
      <c r="I22" s="112"/>
    </row>
    <row r="23" spans="1:10">
      <c r="A23" s="95" t="s">
        <v>15</v>
      </c>
      <c r="B23" s="95" t="s">
        <v>536</v>
      </c>
      <c r="C23" s="9" t="s">
        <v>66</v>
      </c>
      <c r="D23" s="16">
        <v>119.4</v>
      </c>
      <c r="E23" s="7">
        <f>D23*0.9</f>
        <v>107.46000000000001</v>
      </c>
      <c r="F23" s="7">
        <f>D23*0.85</f>
        <v>101.49000000000001</v>
      </c>
      <c r="G23" s="7">
        <f>D23*0.8</f>
        <v>95.52000000000001</v>
      </c>
      <c r="H23" s="7">
        <f>D23*0.75</f>
        <v>89.550000000000011</v>
      </c>
      <c r="I23" s="112"/>
      <c r="J23" s="92"/>
    </row>
    <row r="24" spans="1:10">
      <c r="A24" s="95"/>
      <c r="B24" s="95" t="s">
        <v>536</v>
      </c>
      <c r="C24" s="116" t="s">
        <v>507</v>
      </c>
      <c r="D24" s="16">
        <v>107.94</v>
      </c>
      <c r="E24" s="7">
        <f>D24*0.9</f>
        <v>97.146000000000001</v>
      </c>
      <c r="F24" s="7">
        <f>D24*0.85</f>
        <v>91.748999999999995</v>
      </c>
      <c r="G24" s="7">
        <f>D24*0.8</f>
        <v>86.352000000000004</v>
      </c>
      <c r="H24" s="7">
        <f>D24*0.75</f>
        <v>80.954999999999998</v>
      </c>
      <c r="I24" s="112" t="s">
        <v>445</v>
      </c>
      <c r="J24" s="92" t="s">
        <v>530</v>
      </c>
    </row>
    <row r="25" spans="1:10">
      <c r="A25" s="95" t="s">
        <v>35</v>
      </c>
      <c r="B25" s="95" t="s">
        <v>536</v>
      </c>
      <c r="C25" s="9" t="s">
        <v>278</v>
      </c>
      <c r="D25" s="16">
        <v>121.96</v>
      </c>
      <c r="E25" s="7">
        <f t="shared" ref="E25:E39" si="4">D25*0.9</f>
        <v>109.764</v>
      </c>
      <c r="F25" s="7">
        <f t="shared" ref="F25:F39" si="5">D25*0.85</f>
        <v>103.666</v>
      </c>
      <c r="G25" s="7">
        <f t="shared" ref="G25:G39" si="6">D25*0.8</f>
        <v>97.567999999999998</v>
      </c>
      <c r="H25" s="7">
        <f t="shared" ref="H25:H39" si="7">D25*0.75</f>
        <v>91.47</v>
      </c>
      <c r="I25" s="112"/>
      <c r="J25" s="92"/>
    </row>
    <row r="26" spans="1:10">
      <c r="A26" s="95" t="s">
        <v>5</v>
      </c>
      <c r="B26" s="95" t="s">
        <v>536</v>
      </c>
      <c r="C26" s="9" t="s">
        <v>67</v>
      </c>
      <c r="D26" s="16">
        <v>118.18</v>
      </c>
      <c r="E26" s="7">
        <f t="shared" si="4"/>
        <v>106.36200000000001</v>
      </c>
      <c r="F26" s="7">
        <f t="shared" si="5"/>
        <v>100.453</v>
      </c>
      <c r="G26" s="7">
        <f t="shared" si="6"/>
        <v>94.544000000000011</v>
      </c>
      <c r="H26" s="7">
        <f t="shared" si="7"/>
        <v>88.635000000000005</v>
      </c>
      <c r="I26" s="112"/>
      <c r="J26" s="92"/>
    </row>
    <row r="27" spans="1:10">
      <c r="A27" s="95"/>
      <c r="B27" s="95" t="s">
        <v>536</v>
      </c>
      <c r="C27" s="91" t="s">
        <v>453</v>
      </c>
      <c r="D27" s="16">
        <v>105.88081451748</v>
      </c>
      <c r="E27" s="7">
        <f t="shared" si="4"/>
        <v>95.292733065732008</v>
      </c>
      <c r="F27" s="7">
        <f t="shared" si="5"/>
        <v>89.998692339857996</v>
      </c>
      <c r="G27" s="7">
        <f t="shared" si="6"/>
        <v>84.704651613984012</v>
      </c>
      <c r="H27" s="7">
        <f t="shared" si="7"/>
        <v>79.41061088811</v>
      </c>
      <c r="I27" s="112"/>
      <c r="J27" s="92"/>
    </row>
    <row r="28" spans="1:10">
      <c r="A28" s="95" t="s">
        <v>16</v>
      </c>
      <c r="B28" s="95" t="s">
        <v>536</v>
      </c>
      <c r="C28" s="9" t="s">
        <v>68</v>
      </c>
      <c r="D28" s="16">
        <v>116.18</v>
      </c>
      <c r="E28" s="7">
        <f t="shared" si="4"/>
        <v>104.56200000000001</v>
      </c>
      <c r="F28" s="7">
        <f t="shared" si="5"/>
        <v>98.753</v>
      </c>
      <c r="G28" s="7">
        <f t="shared" si="6"/>
        <v>92.944000000000017</v>
      </c>
      <c r="H28" s="7">
        <f t="shared" si="7"/>
        <v>87.135000000000005</v>
      </c>
      <c r="I28" s="112"/>
      <c r="J28" s="92"/>
    </row>
    <row r="29" spans="1:10">
      <c r="A29" s="95"/>
      <c r="B29" s="95" t="s">
        <v>536</v>
      </c>
      <c r="C29" s="10" t="s">
        <v>288</v>
      </c>
      <c r="D29" s="16">
        <v>107.34</v>
      </c>
      <c r="E29" s="7">
        <f t="shared" si="4"/>
        <v>96.606000000000009</v>
      </c>
      <c r="F29" s="7">
        <f t="shared" si="5"/>
        <v>91.239000000000004</v>
      </c>
      <c r="G29" s="7">
        <f t="shared" si="6"/>
        <v>85.872000000000014</v>
      </c>
      <c r="H29" s="7">
        <f t="shared" si="7"/>
        <v>80.504999999999995</v>
      </c>
      <c r="I29" s="112"/>
      <c r="J29" s="92"/>
    </row>
    <row r="30" spans="1:10">
      <c r="A30" s="95" t="s">
        <v>17</v>
      </c>
      <c r="B30" s="95" t="s">
        <v>536</v>
      </c>
      <c r="C30" s="9" t="s">
        <v>69</v>
      </c>
      <c r="D30" s="16">
        <v>140.04</v>
      </c>
      <c r="E30" s="7">
        <f t="shared" si="4"/>
        <v>126.036</v>
      </c>
      <c r="F30" s="7">
        <f t="shared" si="5"/>
        <v>119.03399999999999</v>
      </c>
      <c r="G30" s="7">
        <f t="shared" si="6"/>
        <v>112.032</v>
      </c>
      <c r="H30" s="7">
        <f t="shared" si="7"/>
        <v>105.03</v>
      </c>
      <c r="I30" s="112"/>
      <c r="J30" s="92"/>
    </row>
    <row r="31" spans="1:10">
      <c r="A31" s="95" t="s">
        <v>19</v>
      </c>
      <c r="B31" s="95" t="s">
        <v>536</v>
      </c>
      <c r="C31" s="9" t="s">
        <v>71</v>
      </c>
      <c r="D31" s="16">
        <v>127.72</v>
      </c>
      <c r="E31" s="7">
        <f t="shared" si="4"/>
        <v>114.94800000000001</v>
      </c>
      <c r="F31" s="7">
        <f t="shared" si="5"/>
        <v>108.562</v>
      </c>
      <c r="G31" s="7">
        <f t="shared" si="6"/>
        <v>102.176</v>
      </c>
      <c r="H31" s="7">
        <f t="shared" si="7"/>
        <v>95.789999999999992</v>
      </c>
      <c r="I31" s="112"/>
      <c r="J31" s="92"/>
    </row>
    <row r="32" spans="1:10">
      <c r="A32" s="95" t="s">
        <v>18</v>
      </c>
      <c r="B32" s="95" t="s">
        <v>536</v>
      </c>
      <c r="C32" s="9" t="s">
        <v>70</v>
      </c>
      <c r="D32" s="16">
        <v>136.29</v>
      </c>
      <c r="E32" s="7">
        <f t="shared" si="4"/>
        <v>122.661</v>
      </c>
      <c r="F32" s="7">
        <f t="shared" si="5"/>
        <v>115.84649999999999</v>
      </c>
      <c r="G32" s="7">
        <f t="shared" si="6"/>
        <v>109.032</v>
      </c>
      <c r="H32" s="7">
        <f t="shared" si="7"/>
        <v>102.2175</v>
      </c>
      <c r="I32" s="112"/>
      <c r="J32" s="92"/>
    </row>
    <row r="33" spans="1:10">
      <c r="A33" s="95" t="s">
        <v>20</v>
      </c>
      <c r="B33" s="95" t="s">
        <v>536</v>
      </c>
      <c r="C33" s="9" t="s">
        <v>72</v>
      </c>
      <c r="D33" s="16">
        <v>98.72</v>
      </c>
      <c r="E33" s="7">
        <f t="shared" si="4"/>
        <v>88.847999999999999</v>
      </c>
      <c r="F33" s="7">
        <f t="shared" si="5"/>
        <v>83.911999999999992</v>
      </c>
      <c r="G33" s="7">
        <f t="shared" si="6"/>
        <v>78.975999999999999</v>
      </c>
      <c r="H33" s="7">
        <f t="shared" si="7"/>
        <v>74.039999999999992</v>
      </c>
      <c r="I33" s="112"/>
      <c r="J33" s="92"/>
    </row>
    <row r="34" spans="1:10">
      <c r="A34" s="95" t="s">
        <v>21</v>
      </c>
      <c r="B34" s="95" t="s">
        <v>536</v>
      </c>
      <c r="C34" s="9" t="s">
        <v>73</v>
      </c>
      <c r="D34" s="16">
        <v>119.98</v>
      </c>
      <c r="E34" s="7">
        <f t="shared" si="4"/>
        <v>107.982</v>
      </c>
      <c r="F34" s="7">
        <f t="shared" si="5"/>
        <v>101.983</v>
      </c>
      <c r="G34" s="7">
        <f t="shared" si="6"/>
        <v>95.984000000000009</v>
      </c>
      <c r="H34" s="7">
        <f t="shared" si="7"/>
        <v>89.984999999999999</v>
      </c>
      <c r="I34" s="112"/>
      <c r="J34" s="92"/>
    </row>
    <row r="35" spans="1:10">
      <c r="A35" s="95"/>
      <c r="B35" s="95" t="s">
        <v>536</v>
      </c>
      <c r="C35" s="91" t="s">
        <v>454</v>
      </c>
      <c r="D35" s="16">
        <v>98.68011516124001</v>
      </c>
      <c r="E35" s="7">
        <f t="shared" si="4"/>
        <v>88.812103645116011</v>
      </c>
      <c r="F35" s="7">
        <f t="shared" si="5"/>
        <v>83.878097887054011</v>
      </c>
      <c r="G35" s="7">
        <f t="shared" si="6"/>
        <v>78.944092128992011</v>
      </c>
      <c r="H35" s="7">
        <f t="shared" si="7"/>
        <v>74.010086370930011</v>
      </c>
      <c r="I35" s="112"/>
      <c r="J35" s="92"/>
    </row>
    <row r="36" spans="1:10">
      <c r="A36" s="95" t="s">
        <v>15</v>
      </c>
      <c r="B36" s="95" t="s">
        <v>536</v>
      </c>
      <c r="C36" s="9" t="s">
        <v>74</v>
      </c>
      <c r="D36" s="16">
        <v>121.19</v>
      </c>
      <c r="E36" s="7">
        <f t="shared" si="4"/>
        <v>109.071</v>
      </c>
      <c r="F36" s="7">
        <f t="shared" si="5"/>
        <v>103.0115</v>
      </c>
      <c r="G36" s="7">
        <f t="shared" si="6"/>
        <v>96.951999999999998</v>
      </c>
      <c r="H36" s="7">
        <f t="shared" si="7"/>
        <v>90.892499999999998</v>
      </c>
      <c r="I36" s="112"/>
      <c r="J36" s="92"/>
    </row>
    <row r="37" spans="1:10">
      <c r="A37" s="95" t="s">
        <v>23</v>
      </c>
      <c r="B37" s="95" t="s">
        <v>536</v>
      </c>
      <c r="C37" s="9" t="s">
        <v>279</v>
      </c>
      <c r="D37" s="16">
        <v>111.6</v>
      </c>
      <c r="E37" s="7">
        <f t="shared" si="4"/>
        <v>100.44</v>
      </c>
      <c r="F37" s="7">
        <f t="shared" si="5"/>
        <v>94.86</v>
      </c>
      <c r="G37" s="7">
        <f t="shared" si="6"/>
        <v>89.28</v>
      </c>
      <c r="H37" s="7">
        <f t="shared" si="7"/>
        <v>83.699999999999989</v>
      </c>
      <c r="I37" s="112"/>
    </row>
    <row r="38" spans="1:10">
      <c r="A38" s="95" t="s">
        <v>15</v>
      </c>
      <c r="B38" s="95" t="s">
        <v>536</v>
      </c>
      <c r="C38" s="9" t="s">
        <v>280</v>
      </c>
      <c r="D38" s="16">
        <v>125.51</v>
      </c>
      <c r="E38" s="7">
        <f t="shared" si="4"/>
        <v>112.959</v>
      </c>
      <c r="F38" s="7">
        <f t="shared" si="5"/>
        <v>106.6835</v>
      </c>
      <c r="G38" s="7">
        <f t="shared" si="6"/>
        <v>100.40800000000002</v>
      </c>
      <c r="H38" s="7">
        <f t="shared" si="7"/>
        <v>94.132500000000007</v>
      </c>
      <c r="I38" s="112"/>
    </row>
    <row r="39" spans="1:10">
      <c r="A39" s="95"/>
      <c r="B39" s="95" t="s">
        <v>536</v>
      </c>
      <c r="C39" s="10" t="s">
        <v>289</v>
      </c>
      <c r="D39" s="16">
        <v>103.1</v>
      </c>
      <c r="E39" s="7">
        <f t="shared" si="4"/>
        <v>92.789999999999992</v>
      </c>
      <c r="F39" s="7">
        <f t="shared" si="5"/>
        <v>87.634999999999991</v>
      </c>
      <c r="G39" s="7">
        <f t="shared" si="6"/>
        <v>82.48</v>
      </c>
      <c r="H39" s="7">
        <f t="shared" si="7"/>
        <v>77.324999999999989</v>
      </c>
      <c r="I39" s="112"/>
    </row>
    <row r="40" spans="1:10">
      <c r="A40" s="95"/>
      <c r="B40" s="95" t="s">
        <v>537</v>
      </c>
      <c r="C40" s="6" t="s">
        <v>199</v>
      </c>
      <c r="D40" s="16"/>
      <c r="E40" s="7"/>
      <c r="F40" s="7"/>
      <c r="G40" s="7"/>
      <c r="H40" s="7"/>
      <c r="I40" s="112"/>
    </row>
    <row r="41" spans="1:10">
      <c r="A41" s="95" t="s">
        <v>10</v>
      </c>
      <c r="B41" s="95" t="s">
        <v>538</v>
      </c>
      <c r="C41" s="9" t="s">
        <v>75</v>
      </c>
      <c r="D41" s="16">
        <v>109.92</v>
      </c>
      <c r="E41" s="7">
        <f>D41*0.9</f>
        <v>98.927999999999997</v>
      </c>
      <c r="F41" s="7">
        <f>D41*0.85</f>
        <v>93.432000000000002</v>
      </c>
      <c r="G41" s="7">
        <f>D41*0.8</f>
        <v>87.936000000000007</v>
      </c>
      <c r="H41" s="7">
        <f>D41*0.75</f>
        <v>82.44</v>
      </c>
      <c r="I41" s="112"/>
    </row>
    <row r="42" spans="1:10">
      <c r="A42" s="95" t="s">
        <v>16</v>
      </c>
      <c r="B42" s="95" t="s">
        <v>538</v>
      </c>
      <c r="C42" s="9" t="s">
        <v>76</v>
      </c>
      <c r="D42" s="16">
        <v>186.29</v>
      </c>
      <c r="E42" s="7">
        <f>D42*0.9</f>
        <v>167.661</v>
      </c>
      <c r="F42" s="7">
        <f>D42*0.85</f>
        <v>158.34649999999999</v>
      </c>
      <c r="G42" s="7">
        <f>D42*0.8</f>
        <v>149.03200000000001</v>
      </c>
      <c r="H42" s="7">
        <f>D42*0.75</f>
        <v>139.7175</v>
      </c>
      <c r="I42" s="112"/>
    </row>
    <row r="43" spans="1:10">
      <c r="A43" s="95" t="s">
        <v>488</v>
      </c>
      <c r="B43" s="95" t="s">
        <v>538</v>
      </c>
      <c r="C43" s="9" t="s">
        <v>77</v>
      </c>
      <c r="D43" s="16">
        <v>113.67</v>
      </c>
      <c r="E43" s="7">
        <f>D43*0.9</f>
        <v>102.303</v>
      </c>
      <c r="F43" s="7">
        <f>D43*0.85</f>
        <v>96.619500000000002</v>
      </c>
      <c r="G43" s="7">
        <f>D43*0.8</f>
        <v>90.936000000000007</v>
      </c>
      <c r="H43" s="7">
        <f>D43*0.75</f>
        <v>85.252499999999998</v>
      </c>
      <c r="I43" s="112"/>
    </row>
    <row r="44" spans="1:10">
      <c r="A44" s="95" t="s">
        <v>17</v>
      </c>
      <c r="B44" s="95" t="s">
        <v>538</v>
      </c>
      <c r="C44" s="9" t="s">
        <v>78</v>
      </c>
      <c r="D44" s="16">
        <v>150.75</v>
      </c>
      <c r="E44" s="7">
        <f>D44*0.9</f>
        <v>135.67500000000001</v>
      </c>
      <c r="F44" s="7">
        <f>D44*0.85</f>
        <v>128.13749999999999</v>
      </c>
      <c r="G44" s="7">
        <f>D44*0.8</f>
        <v>120.60000000000001</v>
      </c>
      <c r="H44" s="7">
        <f>D44*0.75</f>
        <v>113.0625</v>
      </c>
      <c r="I44" s="112"/>
    </row>
    <row r="45" spans="1:10">
      <c r="A45" s="95" t="s">
        <v>22</v>
      </c>
      <c r="B45" s="95" t="s">
        <v>538</v>
      </c>
      <c r="C45" s="9" t="s">
        <v>79</v>
      </c>
      <c r="D45" s="16">
        <v>117.81</v>
      </c>
      <c r="E45" s="7">
        <f>D45*0.9</f>
        <v>106.02900000000001</v>
      </c>
      <c r="F45" s="7">
        <f>D45*0.85</f>
        <v>100.13849999999999</v>
      </c>
      <c r="G45" s="7">
        <f>D45*0.8</f>
        <v>94.248000000000005</v>
      </c>
      <c r="H45" s="7">
        <f>D45*0.75</f>
        <v>88.357500000000002</v>
      </c>
      <c r="I45" s="112"/>
    </row>
    <row r="46" spans="1:10">
      <c r="A46" s="95"/>
      <c r="B46" s="95" t="s">
        <v>539</v>
      </c>
      <c r="C46" s="6" t="s">
        <v>200</v>
      </c>
      <c r="D46" s="16"/>
      <c r="E46" s="7"/>
      <c r="F46" s="7"/>
      <c r="G46" s="7"/>
      <c r="H46" s="7"/>
      <c r="I46" s="112"/>
    </row>
    <row r="47" spans="1:10">
      <c r="A47" s="95" t="s">
        <v>3</v>
      </c>
      <c r="B47" s="95" t="s">
        <v>540</v>
      </c>
      <c r="C47" s="9" t="s">
        <v>80</v>
      </c>
      <c r="D47" s="16">
        <v>149.88999999999999</v>
      </c>
      <c r="E47" s="7">
        <f>D47*0.9</f>
        <v>134.90099999999998</v>
      </c>
      <c r="F47" s="7">
        <f>D47*0.85</f>
        <v>127.40649999999998</v>
      </c>
      <c r="G47" s="7">
        <f>D47*0.8</f>
        <v>119.91199999999999</v>
      </c>
      <c r="H47" s="7">
        <f>D47*0.75</f>
        <v>112.41749999999999</v>
      </c>
      <c r="I47" s="112"/>
    </row>
    <row r="48" spans="1:10">
      <c r="A48" s="95"/>
      <c r="B48" s="95" t="s">
        <v>540</v>
      </c>
      <c r="C48" s="116" t="s">
        <v>498</v>
      </c>
      <c r="D48" s="16">
        <v>104.82</v>
      </c>
      <c r="E48" s="7">
        <f>D48*0.9</f>
        <v>94.337999999999994</v>
      </c>
      <c r="F48" s="7">
        <f>D48*0.85</f>
        <v>89.096999999999994</v>
      </c>
      <c r="G48" s="7">
        <f>D48*0.8</f>
        <v>83.855999999999995</v>
      </c>
      <c r="H48" s="7">
        <f>D48*0.75</f>
        <v>78.614999999999995</v>
      </c>
      <c r="I48" s="112" t="s">
        <v>445</v>
      </c>
      <c r="J48" s="99" t="s">
        <v>530</v>
      </c>
    </row>
    <row r="49" spans="1:10">
      <c r="A49" s="95" t="s">
        <v>2</v>
      </c>
      <c r="B49" s="95" t="s">
        <v>540</v>
      </c>
      <c r="C49" s="9" t="s">
        <v>82</v>
      </c>
      <c r="D49" s="16">
        <v>156.97</v>
      </c>
      <c r="E49" s="7">
        <f>D49*0.9</f>
        <v>141.273</v>
      </c>
      <c r="F49" s="7">
        <f>D49*0.85</f>
        <v>133.42449999999999</v>
      </c>
      <c r="G49" s="7">
        <f>D49*0.8</f>
        <v>125.57600000000001</v>
      </c>
      <c r="H49" s="7">
        <f>D49*0.75</f>
        <v>117.72749999999999</v>
      </c>
      <c r="I49" s="112"/>
      <c r="J49" s="92"/>
    </row>
    <row r="50" spans="1:10">
      <c r="A50" s="95"/>
      <c r="B50" s="95" t="s">
        <v>540</v>
      </c>
      <c r="C50" s="90" t="s">
        <v>455</v>
      </c>
      <c r="D50" s="16">
        <v>120.84</v>
      </c>
      <c r="E50" s="7">
        <f>D50*0.9</f>
        <v>108.756</v>
      </c>
      <c r="F50" s="7">
        <f>D50*0.85</f>
        <v>102.714</v>
      </c>
      <c r="G50" s="7">
        <f>D50*0.8</f>
        <v>96.672000000000011</v>
      </c>
      <c r="H50" s="7">
        <f>D50*0.75</f>
        <v>90.63</v>
      </c>
      <c r="I50" s="112"/>
      <c r="J50" s="92"/>
    </row>
    <row r="51" spans="1:10">
      <c r="A51" s="95" t="s">
        <v>5</v>
      </c>
      <c r="B51" s="95" t="s">
        <v>540</v>
      </c>
      <c r="C51" s="9" t="s">
        <v>81</v>
      </c>
      <c r="D51" s="16">
        <v>104.82</v>
      </c>
      <c r="E51" s="7">
        <f>D51*0.9</f>
        <v>94.337999999999994</v>
      </c>
      <c r="F51" s="7">
        <f>D51*0.85</f>
        <v>89.096999999999994</v>
      </c>
      <c r="G51" s="7">
        <f>D51*0.8</f>
        <v>83.855999999999995</v>
      </c>
      <c r="H51" s="7">
        <f>D51*0.75</f>
        <v>78.614999999999995</v>
      </c>
      <c r="I51" s="112"/>
      <c r="J51" s="92"/>
    </row>
    <row r="52" spans="1:10">
      <c r="A52" s="95" t="s">
        <v>27</v>
      </c>
      <c r="B52" s="95" t="s">
        <v>540</v>
      </c>
      <c r="C52" s="9" t="s">
        <v>218</v>
      </c>
      <c r="D52" s="16">
        <v>121.87</v>
      </c>
      <c r="E52" s="7">
        <f>D52*0.9</f>
        <v>109.68300000000001</v>
      </c>
      <c r="F52" s="7">
        <f>D52*0.85</f>
        <v>103.5895</v>
      </c>
      <c r="G52" s="7">
        <f>D52*0.8</f>
        <v>97.496000000000009</v>
      </c>
      <c r="H52" s="7">
        <f>D52*0.75</f>
        <v>91.402500000000003</v>
      </c>
      <c r="I52" s="112"/>
    </row>
    <row r="53" spans="1:10">
      <c r="A53" s="95"/>
      <c r="B53" s="95" t="s">
        <v>540</v>
      </c>
      <c r="C53" s="91" t="s">
        <v>456</v>
      </c>
      <c r="D53" s="16">
        <v>138.86961611250001</v>
      </c>
      <c r="E53" s="7">
        <f>D53*0.9</f>
        <v>124.98265450125001</v>
      </c>
      <c r="F53" s="7">
        <f>D53*0.85</f>
        <v>118.03917369562501</v>
      </c>
      <c r="G53" s="7">
        <f>D53*0.8</f>
        <v>111.09569289000001</v>
      </c>
      <c r="H53" s="7">
        <f>D53*0.75</f>
        <v>104.15221208437501</v>
      </c>
      <c r="I53" s="112"/>
    </row>
    <row r="54" spans="1:10">
      <c r="A54" s="95"/>
      <c r="B54" s="95" t="s">
        <v>540</v>
      </c>
      <c r="C54" s="116" t="s">
        <v>499</v>
      </c>
      <c r="D54" s="16">
        <v>104.82</v>
      </c>
      <c r="E54" s="7">
        <f>D54*0.9</f>
        <v>94.337999999999994</v>
      </c>
      <c r="F54" s="7">
        <f>D54*0.85</f>
        <v>89.096999999999994</v>
      </c>
      <c r="G54" s="7">
        <f>D54*0.8</f>
        <v>83.855999999999995</v>
      </c>
      <c r="H54" s="7">
        <f>D54*0.75</f>
        <v>78.614999999999995</v>
      </c>
      <c r="I54" s="112" t="s">
        <v>445</v>
      </c>
      <c r="J54" s="99" t="s">
        <v>530</v>
      </c>
    </row>
    <row r="55" spans="1:10">
      <c r="A55" s="95" t="s">
        <v>23</v>
      </c>
      <c r="B55" s="95" t="s">
        <v>540</v>
      </c>
      <c r="C55" s="9" t="s">
        <v>83</v>
      </c>
      <c r="D55" s="16">
        <v>153.1</v>
      </c>
      <c r="E55" s="7">
        <f>D55*0.9</f>
        <v>137.79</v>
      </c>
      <c r="F55" s="7">
        <f>D55*0.85</f>
        <v>130.13499999999999</v>
      </c>
      <c r="G55" s="7">
        <f>D55*0.8</f>
        <v>122.48</v>
      </c>
      <c r="H55" s="7">
        <f>D55*0.75</f>
        <v>114.82499999999999</v>
      </c>
      <c r="I55" s="112"/>
    </row>
    <row r="56" spans="1:10">
      <c r="A56" s="95"/>
      <c r="B56" s="95" t="s">
        <v>540</v>
      </c>
      <c r="C56" s="116" t="s">
        <v>500</v>
      </c>
      <c r="D56" s="16">
        <v>134.27000000000001</v>
      </c>
      <c r="E56" s="7">
        <f>D56*0.9</f>
        <v>120.84300000000002</v>
      </c>
      <c r="F56" s="7">
        <f>D56*0.85</f>
        <v>114.12950000000001</v>
      </c>
      <c r="G56" s="7">
        <f>D56*0.8</f>
        <v>107.41600000000001</v>
      </c>
      <c r="H56" s="7">
        <f>D56*0.75</f>
        <v>100.70250000000001</v>
      </c>
      <c r="I56" s="112" t="s">
        <v>445</v>
      </c>
      <c r="J56" s="99" t="s">
        <v>530</v>
      </c>
    </row>
    <row r="57" spans="1:10">
      <c r="A57" s="95" t="s">
        <v>9</v>
      </c>
      <c r="B57" s="95" t="s">
        <v>540</v>
      </c>
      <c r="C57" s="9" t="s">
        <v>84</v>
      </c>
      <c r="D57" s="16">
        <v>144.13999999999999</v>
      </c>
      <c r="E57" s="7">
        <f t="shared" ref="E57:E63" si="8">D57*0.9</f>
        <v>129.726</v>
      </c>
      <c r="F57" s="7">
        <f t="shared" ref="F57:F63" si="9">D57*0.85</f>
        <v>122.51899999999999</v>
      </c>
      <c r="G57" s="7">
        <f t="shared" ref="G57:G63" si="10">D57*0.8</f>
        <v>115.312</v>
      </c>
      <c r="H57" s="7">
        <f t="shared" ref="H57:H63" si="11">D57*0.75</f>
        <v>108.10499999999999</v>
      </c>
      <c r="I57" s="112"/>
    </row>
    <row r="58" spans="1:10">
      <c r="A58" s="95" t="s">
        <v>7</v>
      </c>
      <c r="B58" s="95" t="s">
        <v>540</v>
      </c>
      <c r="C58" s="9" t="s">
        <v>237</v>
      </c>
      <c r="D58" s="16">
        <v>145.33000000000001</v>
      </c>
      <c r="E58" s="7">
        <f t="shared" si="8"/>
        <v>130.79700000000003</v>
      </c>
      <c r="F58" s="7">
        <f t="shared" si="9"/>
        <v>123.5305</v>
      </c>
      <c r="G58" s="7">
        <f t="shared" si="10"/>
        <v>116.26400000000001</v>
      </c>
      <c r="H58" s="7">
        <f t="shared" si="11"/>
        <v>108.9975</v>
      </c>
      <c r="I58" s="112"/>
    </row>
    <row r="59" spans="1:10">
      <c r="A59" s="95" t="s">
        <v>24</v>
      </c>
      <c r="B59" s="95" t="s">
        <v>540</v>
      </c>
      <c r="C59" s="9" t="s">
        <v>85</v>
      </c>
      <c r="D59" s="16">
        <v>126.87</v>
      </c>
      <c r="E59" s="7">
        <f t="shared" si="8"/>
        <v>114.18300000000001</v>
      </c>
      <c r="F59" s="7">
        <f t="shared" si="9"/>
        <v>107.8395</v>
      </c>
      <c r="G59" s="7">
        <f t="shared" si="10"/>
        <v>101.49600000000001</v>
      </c>
      <c r="H59" s="7">
        <f t="shared" si="11"/>
        <v>95.152500000000003</v>
      </c>
      <c r="I59" s="112"/>
    </row>
    <row r="60" spans="1:10">
      <c r="A60" s="95" t="s">
        <v>32</v>
      </c>
      <c r="B60" s="95" t="s">
        <v>540</v>
      </c>
      <c r="C60" s="9" t="s">
        <v>238</v>
      </c>
      <c r="D60" s="16">
        <v>113.98</v>
      </c>
      <c r="E60" s="7">
        <f t="shared" si="8"/>
        <v>102.58200000000001</v>
      </c>
      <c r="F60" s="7">
        <f t="shared" si="9"/>
        <v>96.882999999999996</v>
      </c>
      <c r="G60" s="7">
        <f t="shared" si="10"/>
        <v>91.184000000000012</v>
      </c>
      <c r="H60" s="7">
        <f t="shared" si="11"/>
        <v>85.484999999999999</v>
      </c>
      <c r="I60" s="112"/>
    </row>
    <row r="61" spans="1:10">
      <c r="A61" s="95"/>
      <c r="B61" s="95" t="s">
        <v>540</v>
      </c>
      <c r="C61" s="9" t="s">
        <v>239</v>
      </c>
      <c r="D61" s="16">
        <v>134.06</v>
      </c>
      <c r="E61" s="7">
        <f t="shared" si="8"/>
        <v>120.65400000000001</v>
      </c>
      <c r="F61" s="7">
        <f t="shared" si="9"/>
        <v>113.95099999999999</v>
      </c>
      <c r="G61" s="7">
        <f t="shared" si="10"/>
        <v>107.248</v>
      </c>
      <c r="H61" s="7">
        <f t="shared" si="11"/>
        <v>100.545</v>
      </c>
      <c r="I61" s="112"/>
      <c r="J61" s="92"/>
    </row>
    <row r="62" spans="1:10">
      <c r="A62" s="95"/>
      <c r="B62" s="95" t="s">
        <v>540</v>
      </c>
      <c r="C62" s="90" t="s">
        <v>457</v>
      </c>
      <c r="D62" s="16">
        <v>105.89783615558001</v>
      </c>
      <c r="E62" s="7">
        <f t="shared" si="8"/>
        <v>95.308052540022004</v>
      </c>
      <c r="F62" s="7">
        <f t="shared" si="9"/>
        <v>90.013160732243009</v>
      </c>
      <c r="G62" s="7">
        <f t="shared" si="10"/>
        <v>84.718268924464013</v>
      </c>
      <c r="H62" s="7">
        <f t="shared" si="11"/>
        <v>79.423377116685003</v>
      </c>
      <c r="I62" s="112"/>
      <c r="J62" s="92"/>
    </row>
    <row r="63" spans="1:10">
      <c r="A63" s="95"/>
      <c r="B63" s="95" t="s">
        <v>540</v>
      </c>
      <c r="C63" s="116" t="s">
        <v>502</v>
      </c>
      <c r="D63" s="16">
        <v>104.82</v>
      </c>
      <c r="E63" s="7">
        <f t="shared" si="8"/>
        <v>94.337999999999994</v>
      </c>
      <c r="F63" s="7">
        <f t="shared" si="9"/>
        <v>89.096999999999994</v>
      </c>
      <c r="G63" s="7">
        <f t="shared" si="10"/>
        <v>83.855999999999995</v>
      </c>
      <c r="H63" s="7">
        <f t="shared" si="11"/>
        <v>78.614999999999995</v>
      </c>
      <c r="I63" s="112" t="s">
        <v>445</v>
      </c>
      <c r="J63" s="118" t="s">
        <v>530</v>
      </c>
    </row>
    <row r="64" spans="1:10">
      <c r="A64" s="95"/>
      <c r="B64" s="95" t="s">
        <v>540</v>
      </c>
      <c r="C64" s="90" t="s">
        <v>458</v>
      </c>
      <c r="D64" s="16">
        <v>141.64285362493999</v>
      </c>
      <c r="E64" s="7">
        <f>D64*0.9</f>
        <v>127.47856826244599</v>
      </c>
      <c r="F64" s="7">
        <f>D64*0.85</f>
        <v>120.39642558119898</v>
      </c>
      <c r="G64" s="7">
        <f>D64*0.8</f>
        <v>113.31428289995199</v>
      </c>
      <c r="H64" s="7">
        <f>D64*0.75</f>
        <v>106.23214021870498</v>
      </c>
      <c r="I64" s="112"/>
      <c r="J64" s="92"/>
    </row>
    <row r="65" spans="1:11">
      <c r="A65" s="95" t="s">
        <v>7</v>
      </c>
      <c r="B65" s="95" t="s">
        <v>540</v>
      </c>
      <c r="C65" s="9" t="s">
        <v>240</v>
      </c>
      <c r="D65" s="16">
        <v>141.47999999999999</v>
      </c>
      <c r="E65" s="7">
        <f>D65*0.9</f>
        <v>127.33199999999999</v>
      </c>
      <c r="F65" s="7">
        <f>D65*0.85</f>
        <v>120.25799999999998</v>
      </c>
      <c r="G65" s="7">
        <f>D65*0.8</f>
        <v>113.184</v>
      </c>
      <c r="H65" s="7">
        <f>D65*0.75</f>
        <v>106.10999999999999</v>
      </c>
      <c r="I65" s="112"/>
      <c r="J65" s="92"/>
    </row>
    <row r="66" spans="1:11">
      <c r="A66" s="95"/>
      <c r="B66" s="95" t="s">
        <v>540</v>
      </c>
      <c r="C66" s="91" t="s">
        <v>459</v>
      </c>
      <c r="D66" s="16">
        <v>137.33907904154003</v>
      </c>
      <c r="E66" s="7">
        <f>D66*0.9</f>
        <v>123.60517113738604</v>
      </c>
      <c r="F66" s="7">
        <f>D66*0.85</f>
        <v>116.73821718530903</v>
      </c>
      <c r="G66" s="7">
        <f>D66*0.8</f>
        <v>109.87126323323203</v>
      </c>
      <c r="H66" s="7">
        <f>D66*0.75</f>
        <v>103.00430928115503</v>
      </c>
      <c r="I66" s="112"/>
      <c r="J66" s="92"/>
    </row>
    <row r="67" spans="1:11">
      <c r="A67" s="95"/>
      <c r="B67" s="95" t="s">
        <v>540</v>
      </c>
      <c r="C67" s="11" t="s">
        <v>290</v>
      </c>
      <c r="D67" s="16">
        <v>130.22</v>
      </c>
      <c r="E67" s="7">
        <f>D67*0.9</f>
        <v>117.19800000000001</v>
      </c>
      <c r="F67" s="7">
        <f>D67*0.85</f>
        <v>110.687</v>
      </c>
      <c r="G67" s="7">
        <f>D67*0.8</f>
        <v>104.176</v>
      </c>
      <c r="H67" s="7">
        <f>D67*0.75</f>
        <v>97.664999999999992</v>
      </c>
      <c r="I67" s="112"/>
      <c r="J67" s="92"/>
    </row>
    <row r="68" spans="1:11">
      <c r="A68" s="95" t="s">
        <v>24</v>
      </c>
      <c r="B68" s="95" t="s">
        <v>540</v>
      </c>
      <c r="C68" s="9" t="s">
        <v>86</v>
      </c>
      <c r="D68" s="16">
        <v>138.41999999999999</v>
      </c>
      <c r="E68" s="7">
        <f>D68*0.9</f>
        <v>124.57799999999999</v>
      </c>
      <c r="F68" s="7">
        <f>D68*0.85</f>
        <v>117.65699999999998</v>
      </c>
      <c r="G68" s="7">
        <f>D68*0.8</f>
        <v>110.73599999999999</v>
      </c>
      <c r="H68" s="7">
        <f>D68*0.75</f>
        <v>103.815</v>
      </c>
      <c r="I68" s="112"/>
      <c r="J68" s="92"/>
    </row>
    <row r="69" spans="1:11">
      <c r="A69" s="95"/>
      <c r="B69" s="95" t="s">
        <v>540</v>
      </c>
      <c r="C69" s="116" t="s">
        <v>503</v>
      </c>
      <c r="D69" s="16">
        <v>104.82</v>
      </c>
      <c r="E69" s="7">
        <f>D69*0.9</f>
        <v>94.337999999999994</v>
      </c>
      <c r="F69" s="7">
        <f>D69*0.85</f>
        <v>89.096999999999994</v>
      </c>
      <c r="G69" s="7">
        <f>D69*0.8</f>
        <v>83.855999999999995</v>
      </c>
      <c r="H69" s="7">
        <f>D69*0.75</f>
        <v>78.614999999999995</v>
      </c>
      <c r="I69" s="112" t="s">
        <v>445</v>
      </c>
      <c r="J69" s="118" t="s">
        <v>530</v>
      </c>
    </row>
    <row r="70" spans="1:11">
      <c r="A70" s="95"/>
      <c r="B70" s="95" t="s">
        <v>540</v>
      </c>
      <c r="C70" s="116" t="s">
        <v>504</v>
      </c>
      <c r="D70" s="16">
        <v>124.49</v>
      </c>
      <c r="E70" s="7">
        <f>D70*0.9</f>
        <v>112.041</v>
      </c>
      <c r="F70" s="7">
        <f>D70*0.85</f>
        <v>105.81649999999999</v>
      </c>
      <c r="G70" s="7">
        <f>D70*0.8</f>
        <v>99.591999999999999</v>
      </c>
      <c r="H70" s="7">
        <f>D70*0.75</f>
        <v>93.367499999999993</v>
      </c>
      <c r="I70" s="112" t="s">
        <v>445</v>
      </c>
      <c r="J70" s="118" t="s">
        <v>530</v>
      </c>
    </row>
    <row r="71" spans="1:11">
      <c r="A71" s="95" t="s">
        <v>7</v>
      </c>
      <c r="B71" s="95" t="s">
        <v>540</v>
      </c>
      <c r="C71" s="9" t="s">
        <v>241</v>
      </c>
      <c r="D71" s="16">
        <v>149.86000000000001</v>
      </c>
      <c r="E71" s="7">
        <f>D71*0.9</f>
        <v>134.87400000000002</v>
      </c>
      <c r="F71" s="7">
        <f>D71*0.85</f>
        <v>127.38100000000001</v>
      </c>
      <c r="G71" s="7">
        <f>D71*0.8</f>
        <v>119.88800000000002</v>
      </c>
      <c r="H71" s="7">
        <f>D71*0.75</f>
        <v>112.39500000000001</v>
      </c>
      <c r="I71" s="112"/>
      <c r="J71" s="92"/>
    </row>
    <row r="72" spans="1:11">
      <c r="A72" s="95" t="s">
        <v>23</v>
      </c>
      <c r="B72" s="95" t="s">
        <v>540</v>
      </c>
      <c r="C72" s="9" t="s">
        <v>87</v>
      </c>
      <c r="D72" s="16">
        <v>126.01</v>
      </c>
      <c r="E72" s="7">
        <f>D72*0.9</f>
        <v>113.40900000000001</v>
      </c>
      <c r="F72" s="7">
        <f>D72*0.85</f>
        <v>107.10850000000001</v>
      </c>
      <c r="G72" s="7">
        <f>D72*0.8</f>
        <v>100.80800000000001</v>
      </c>
      <c r="H72" s="7">
        <f>D72*0.75</f>
        <v>94.507500000000007</v>
      </c>
      <c r="I72" s="112"/>
      <c r="J72" s="92"/>
    </row>
    <row r="73" spans="1:11">
      <c r="A73" s="95"/>
      <c r="B73" s="95" t="s">
        <v>540</v>
      </c>
      <c r="C73" s="116" t="s">
        <v>506</v>
      </c>
      <c r="D73" s="16">
        <v>100.81</v>
      </c>
      <c r="E73" s="7">
        <f>D73*0.9</f>
        <v>90.728999999999999</v>
      </c>
      <c r="F73" s="7">
        <f>D73*0.85</f>
        <v>85.688500000000005</v>
      </c>
      <c r="G73" s="7">
        <f>D73*0.8</f>
        <v>80.64800000000001</v>
      </c>
      <c r="H73" s="7">
        <f>D73*0.75</f>
        <v>75.607500000000002</v>
      </c>
      <c r="I73" s="112" t="s">
        <v>445</v>
      </c>
      <c r="J73" s="118" t="s">
        <v>530</v>
      </c>
    </row>
    <row r="74" spans="1:11">
      <c r="A74" s="95"/>
      <c r="B74" s="95" t="s">
        <v>540</v>
      </c>
      <c r="C74" s="91" t="s">
        <v>460</v>
      </c>
      <c r="D74" s="16">
        <v>145.08308976361999</v>
      </c>
      <c r="E74" s="7">
        <f>D74*0.9</f>
        <v>130.57478078725799</v>
      </c>
      <c r="F74" s="7">
        <f>D74*0.85</f>
        <v>123.32062629907699</v>
      </c>
      <c r="G74" s="7">
        <f>D74*0.8</f>
        <v>116.066471810896</v>
      </c>
      <c r="H74" s="7">
        <f>D74*0.75</f>
        <v>108.81231732271499</v>
      </c>
      <c r="I74" s="112"/>
      <c r="J74" s="92"/>
      <c r="K74" s="104"/>
    </row>
    <row r="75" spans="1:11">
      <c r="A75" s="95" t="s">
        <v>23</v>
      </c>
      <c r="B75" s="95" t="s">
        <v>540</v>
      </c>
      <c r="C75" s="9" t="s">
        <v>242</v>
      </c>
      <c r="D75" s="16">
        <v>139.25</v>
      </c>
      <c r="E75" s="7">
        <f>D75*0.9</f>
        <v>125.325</v>
      </c>
      <c r="F75" s="7">
        <f>D75*0.85</f>
        <v>118.3625</v>
      </c>
      <c r="G75" s="7">
        <f>D75*0.8</f>
        <v>111.4</v>
      </c>
      <c r="H75" s="7">
        <f>D75*0.75</f>
        <v>104.4375</v>
      </c>
      <c r="I75" s="112"/>
      <c r="J75" s="92"/>
    </row>
    <row r="76" spans="1:11">
      <c r="A76" s="95"/>
      <c r="B76" s="95" t="s">
        <v>540</v>
      </c>
      <c r="C76" s="91" t="s">
        <v>461</v>
      </c>
      <c r="D76" s="16">
        <v>134.27771094002</v>
      </c>
      <c r="E76" s="7">
        <f>D76*0.9</f>
        <v>120.849939846018</v>
      </c>
      <c r="F76" s="7">
        <f>D76*0.85</f>
        <v>114.13605429901699</v>
      </c>
      <c r="G76" s="7">
        <f>D76*0.8</f>
        <v>107.42216875201601</v>
      </c>
      <c r="H76" s="7">
        <f>D76*0.75</f>
        <v>100.70828320501499</v>
      </c>
      <c r="I76" s="112"/>
      <c r="J76" s="92"/>
    </row>
    <row r="77" spans="1:11">
      <c r="A77" s="95"/>
      <c r="B77" s="95" t="s">
        <v>540</v>
      </c>
      <c r="C77" s="90" t="s">
        <v>463</v>
      </c>
      <c r="D77" s="16">
        <v>155.97</v>
      </c>
      <c r="E77" s="7">
        <f>D77*0.9</f>
        <v>140.37299999999999</v>
      </c>
      <c r="F77" s="7">
        <f>D77*0.85</f>
        <v>132.5745</v>
      </c>
      <c r="G77" s="7">
        <f>D77*0.8</f>
        <v>124.77600000000001</v>
      </c>
      <c r="H77" s="7">
        <f>D77*0.75</f>
        <v>116.97749999999999</v>
      </c>
      <c r="I77" s="112"/>
      <c r="J77" s="92"/>
    </row>
    <row r="78" spans="1:11">
      <c r="A78" s="95"/>
      <c r="B78" s="95" t="s">
        <v>540</v>
      </c>
      <c r="C78" s="116" t="s">
        <v>508</v>
      </c>
      <c r="D78" s="16">
        <v>120.2</v>
      </c>
      <c r="E78" s="7">
        <f>D78*0.9</f>
        <v>108.18</v>
      </c>
      <c r="F78" s="7">
        <f>D78*0.85</f>
        <v>102.17</v>
      </c>
      <c r="G78" s="7">
        <f>D78*0.8</f>
        <v>96.160000000000011</v>
      </c>
      <c r="H78" s="7">
        <f>D78*0.75</f>
        <v>90.15</v>
      </c>
      <c r="I78" s="112" t="s">
        <v>445</v>
      </c>
      <c r="J78" s="92" t="s">
        <v>530</v>
      </c>
    </row>
    <row r="79" spans="1:11">
      <c r="A79" s="95"/>
      <c r="B79" s="95" t="s">
        <v>540</v>
      </c>
      <c r="C79" s="91" t="s">
        <v>462</v>
      </c>
      <c r="D79" s="16">
        <v>137.38999999999999</v>
      </c>
      <c r="E79" s="7">
        <f>D79*0.9</f>
        <v>123.651</v>
      </c>
      <c r="F79" s="7">
        <f>D79*0.85</f>
        <v>116.78149999999998</v>
      </c>
      <c r="G79" s="7">
        <f>D79*0.8</f>
        <v>109.91199999999999</v>
      </c>
      <c r="H79" s="7">
        <f>D79*0.75</f>
        <v>103.04249999999999</v>
      </c>
      <c r="I79" s="112"/>
      <c r="J79" s="92"/>
    </row>
    <row r="80" spans="1:11">
      <c r="A80" s="95"/>
      <c r="B80" s="95" t="s">
        <v>540</v>
      </c>
      <c r="C80" s="116" t="s">
        <v>509</v>
      </c>
      <c r="D80" s="16">
        <v>100.81</v>
      </c>
      <c r="E80" s="7">
        <f>D80*0.9</f>
        <v>90.728999999999999</v>
      </c>
      <c r="F80" s="7">
        <f>D80*0.85</f>
        <v>85.688500000000005</v>
      </c>
      <c r="G80" s="7">
        <f>D80*0.8</f>
        <v>80.64800000000001</v>
      </c>
      <c r="H80" s="7">
        <f>D80*0.75</f>
        <v>75.607500000000002</v>
      </c>
      <c r="I80" s="112" t="s">
        <v>445</v>
      </c>
      <c r="J80" s="118" t="s">
        <v>530</v>
      </c>
    </row>
    <row r="81" spans="1:10">
      <c r="A81" s="95" t="s">
        <v>8</v>
      </c>
      <c r="B81" s="95" t="s">
        <v>540</v>
      </c>
      <c r="C81" s="91" t="s">
        <v>487</v>
      </c>
      <c r="D81" s="16">
        <v>133.52000000000001</v>
      </c>
      <c r="E81" s="7">
        <f>D81*0.9</f>
        <v>120.16800000000001</v>
      </c>
      <c r="F81" s="7">
        <f>D81*0.85</f>
        <v>113.492</v>
      </c>
      <c r="G81" s="7">
        <f>D81*0.8</f>
        <v>106.81600000000002</v>
      </c>
      <c r="H81" s="7">
        <f>D81*0.75</f>
        <v>100.14000000000001</v>
      </c>
      <c r="I81" s="112"/>
      <c r="J81" s="118"/>
    </row>
    <row r="82" spans="1:10">
      <c r="A82" s="95"/>
      <c r="B82" s="95" t="s">
        <v>540</v>
      </c>
      <c r="C82" s="90" t="s">
        <v>464</v>
      </c>
      <c r="D82" s="16">
        <v>141.63999999999999</v>
      </c>
      <c r="E82" s="7">
        <f>D82*0.9</f>
        <v>127.47599999999998</v>
      </c>
      <c r="F82" s="7">
        <f>D82*0.85</f>
        <v>120.39399999999999</v>
      </c>
      <c r="G82" s="7">
        <f>D82*0.8</f>
        <v>113.312</v>
      </c>
      <c r="H82" s="7">
        <f>D82*0.75</f>
        <v>106.22999999999999</v>
      </c>
      <c r="I82" s="112"/>
      <c r="J82" s="92"/>
    </row>
    <row r="83" spans="1:10">
      <c r="A83" s="95"/>
      <c r="B83" s="95" t="s">
        <v>540</v>
      </c>
      <c r="C83" s="116" t="s">
        <v>511</v>
      </c>
      <c r="D83" s="16">
        <v>119.71</v>
      </c>
      <c r="E83" s="7">
        <f>D83*0.9</f>
        <v>107.73899999999999</v>
      </c>
      <c r="F83" s="7">
        <f>D83*0.85</f>
        <v>101.75349999999999</v>
      </c>
      <c r="G83" s="7">
        <f>D83*0.8</f>
        <v>95.768000000000001</v>
      </c>
      <c r="H83" s="7">
        <f>D83*0.75</f>
        <v>89.782499999999999</v>
      </c>
      <c r="I83" s="112" t="s">
        <v>445</v>
      </c>
      <c r="J83" s="92" t="s">
        <v>530</v>
      </c>
    </row>
    <row r="84" spans="1:10">
      <c r="A84" s="95"/>
      <c r="B84" s="95" t="s">
        <v>540</v>
      </c>
      <c r="C84" s="28" t="s">
        <v>298</v>
      </c>
      <c r="D84" s="97">
        <v>111.38</v>
      </c>
      <c r="E84" s="7">
        <f t="shared" ref="E84:E93" si="12">D84*0.9</f>
        <v>100.242</v>
      </c>
      <c r="F84" s="7">
        <f t="shared" ref="F84:F93" si="13">D84*0.85</f>
        <v>94.672999999999988</v>
      </c>
      <c r="G84" s="7">
        <f t="shared" ref="G84:G93" si="14">D84*0.8</f>
        <v>89.103999999999999</v>
      </c>
      <c r="H84" s="7">
        <f t="shared" ref="H84:H93" si="15">D84*0.75</f>
        <v>83.534999999999997</v>
      </c>
      <c r="I84" s="112"/>
      <c r="J84" s="92"/>
    </row>
    <row r="85" spans="1:10">
      <c r="A85" s="95" t="s">
        <v>9</v>
      </c>
      <c r="B85" s="95" t="s">
        <v>540</v>
      </c>
      <c r="C85" s="9" t="s">
        <v>88</v>
      </c>
      <c r="D85" s="16">
        <v>139.1</v>
      </c>
      <c r="E85" s="7">
        <f t="shared" si="12"/>
        <v>125.19</v>
      </c>
      <c r="F85" s="7">
        <f t="shared" si="13"/>
        <v>118.23499999999999</v>
      </c>
      <c r="G85" s="7">
        <f t="shared" si="14"/>
        <v>111.28</v>
      </c>
      <c r="H85" s="7">
        <f t="shared" si="15"/>
        <v>104.32499999999999</v>
      </c>
      <c r="I85" s="112"/>
      <c r="J85" s="92"/>
    </row>
    <row r="86" spans="1:10">
      <c r="A86" s="95"/>
      <c r="B86" s="95" t="s">
        <v>540</v>
      </c>
      <c r="C86" s="12" t="s">
        <v>291</v>
      </c>
      <c r="D86" s="16">
        <v>108.24</v>
      </c>
      <c r="E86" s="7">
        <f t="shared" si="12"/>
        <v>97.415999999999997</v>
      </c>
      <c r="F86" s="7">
        <f t="shared" si="13"/>
        <v>92.003999999999991</v>
      </c>
      <c r="G86" s="7">
        <f t="shared" si="14"/>
        <v>86.591999999999999</v>
      </c>
      <c r="H86" s="7">
        <f t="shared" si="15"/>
        <v>81.179999999999993</v>
      </c>
      <c r="I86" s="112"/>
      <c r="J86" s="92"/>
    </row>
    <row r="87" spans="1:10">
      <c r="A87" s="95"/>
      <c r="B87" s="95" t="s">
        <v>540</v>
      </c>
      <c r="C87" s="90" t="s">
        <v>465</v>
      </c>
      <c r="D87" s="16">
        <v>120.48843395170002</v>
      </c>
      <c r="E87" s="7">
        <f t="shared" si="12"/>
        <v>108.43959055653002</v>
      </c>
      <c r="F87" s="7">
        <f t="shared" si="13"/>
        <v>102.41516885894501</v>
      </c>
      <c r="G87" s="7">
        <f t="shared" si="14"/>
        <v>96.390747161360025</v>
      </c>
      <c r="H87" s="7">
        <f t="shared" si="15"/>
        <v>90.366325463775013</v>
      </c>
      <c r="I87" s="112"/>
      <c r="J87" s="92"/>
    </row>
    <row r="88" spans="1:10">
      <c r="A88" s="95"/>
      <c r="B88" s="95" t="s">
        <v>540</v>
      </c>
      <c r="C88" s="90" t="s">
        <v>466</v>
      </c>
      <c r="D88" s="16">
        <v>138.63</v>
      </c>
      <c r="E88" s="7">
        <f t="shared" si="12"/>
        <v>124.767</v>
      </c>
      <c r="F88" s="7">
        <f t="shared" si="13"/>
        <v>117.8355</v>
      </c>
      <c r="G88" s="7">
        <f t="shared" si="14"/>
        <v>110.904</v>
      </c>
      <c r="H88" s="7">
        <f t="shared" si="15"/>
        <v>103.9725</v>
      </c>
      <c r="I88" s="112"/>
      <c r="J88" s="92"/>
    </row>
    <row r="89" spans="1:10">
      <c r="A89" s="95" t="s">
        <v>19</v>
      </c>
      <c r="B89" s="95" t="s">
        <v>540</v>
      </c>
      <c r="C89" s="9" t="s">
        <v>90</v>
      </c>
      <c r="D89" s="16">
        <v>117.57</v>
      </c>
      <c r="E89" s="7">
        <f t="shared" si="12"/>
        <v>105.813</v>
      </c>
      <c r="F89" s="7">
        <f t="shared" si="13"/>
        <v>99.934499999999986</v>
      </c>
      <c r="G89" s="7">
        <f t="shared" si="14"/>
        <v>94.055999999999997</v>
      </c>
      <c r="H89" s="7">
        <f t="shared" si="15"/>
        <v>88.177499999999995</v>
      </c>
      <c r="I89" s="112"/>
      <c r="J89" s="105"/>
    </row>
    <row r="90" spans="1:10">
      <c r="A90" s="95"/>
      <c r="B90" s="95" t="s">
        <v>540</v>
      </c>
      <c r="C90" s="9" t="s">
        <v>243</v>
      </c>
      <c r="D90" s="16">
        <v>137.04</v>
      </c>
      <c r="E90" s="7">
        <f t="shared" si="12"/>
        <v>123.336</v>
      </c>
      <c r="F90" s="7">
        <f t="shared" si="13"/>
        <v>116.48399999999999</v>
      </c>
      <c r="G90" s="7">
        <f t="shared" si="14"/>
        <v>109.63200000000001</v>
      </c>
      <c r="H90" s="7">
        <f t="shared" si="15"/>
        <v>102.78</v>
      </c>
      <c r="I90" s="112"/>
    </row>
    <row r="91" spans="1:10">
      <c r="A91" s="95" t="s">
        <v>26</v>
      </c>
      <c r="B91" s="95" t="s">
        <v>540</v>
      </c>
      <c r="C91" s="9" t="s">
        <v>91</v>
      </c>
      <c r="D91" s="16">
        <v>117.36</v>
      </c>
      <c r="E91" s="7">
        <f t="shared" si="12"/>
        <v>105.624</v>
      </c>
      <c r="F91" s="7">
        <f t="shared" si="13"/>
        <v>99.756</v>
      </c>
      <c r="G91" s="7">
        <f t="shared" si="14"/>
        <v>93.888000000000005</v>
      </c>
      <c r="H91" s="7">
        <f t="shared" si="15"/>
        <v>88.02</v>
      </c>
      <c r="I91" s="112"/>
      <c r="J91" s="105"/>
    </row>
    <row r="92" spans="1:10">
      <c r="A92" s="95" t="s">
        <v>9</v>
      </c>
      <c r="B92" s="95" t="s">
        <v>540</v>
      </c>
      <c r="C92" s="9" t="s">
        <v>89</v>
      </c>
      <c r="D92" s="16">
        <v>142.69</v>
      </c>
      <c r="E92" s="7">
        <f t="shared" si="12"/>
        <v>128.42099999999999</v>
      </c>
      <c r="F92" s="7">
        <f t="shared" si="13"/>
        <v>121.28649999999999</v>
      </c>
      <c r="G92" s="7">
        <f t="shared" si="14"/>
        <v>114.152</v>
      </c>
      <c r="H92" s="7">
        <f t="shared" si="15"/>
        <v>107.0175</v>
      </c>
      <c r="I92" s="112"/>
      <c r="J92" s="106"/>
    </row>
    <row r="93" spans="1:10">
      <c r="A93" s="95"/>
      <c r="B93" s="95" t="s">
        <v>540</v>
      </c>
      <c r="C93" s="116" t="s">
        <v>512</v>
      </c>
      <c r="D93" s="16">
        <v>120.2</v>
      </c>
      <c r="E93" s="7">
        <f t="shared" si="12"/>
        <v>108.18</v>
      </c>
      <c r="F93" s="7">
        <f t="shared" si="13"/>
        <v>102.17</v>
      </c>
      <c r="G93" s="7">
        <f t="shared" si="14"/>
        <v>96.160000000000011</v>
      </c>
      <c r="H93" s="7">
        <f t="shared" si="15"/>
        <v>90.15</v>
      </c>
      <c r="I93" s="112"/>
      <c r="J93" s="106"/>
    </row>
    <row r="94" spans="1:10">
      <c r="A94" s="95"/>
      <c r="B94" s="95" t="s">
        <v>540</v>
      </c>
      <c r="C94" s="91" t="s">
        <v>467</v>
      </c>
      <c r="D94" s="16">
        <v>130.85600764588</v>
      </c>
      <c r="E94" s="7">
        <f>D94*0.9</f>
        <v>117.770406881292</v>
      </c>
      <c r="F94" s="7">
        <f>D94*0.85</f>
        <v>111.227606498998</v>
      </c>
      <c r="G94" s="7">
        <f>D94*0.8</f>
        <v>104.68480611670401</v>
      </c>
      <c r="H94" s="7">
        <f>D94*0.75</f>
        <v>98.142005734409992</v>
      </c>
      <c r="I94" s="112"/>
    </row>
    <row r="95" spans="1:10">
      <c r="A95" s="95" t="s">
        <v>27</v>
      </c>
      <c r="B95" s="95" t="s">
        <v>540</v>
      </c>
      <c r="C95" s="9" t="s">
        <v>220</v>
      </c>
      <c r="D95" s="16">
        <v>119.99</v>
      </c>
      <c r="E95" s="7">
        <f>D95*0.9</f>
        <v>107.991</v>
      </c>
      <c r="F95" s="7">
        <f>D95*0.85</f>
        <v>101.99149999999999</v>
      </c>
      <c r="G95" s="7">
        <f>D95*0.8</f>
        <v>95.992000000000004</v>
      </c>
      <c r="H95" s="7">
        <f>D95*0.75</f>
        <v>89.992499999999993</v>
      </c>
      <c r="I95" s="112"/>
    </row>
    <row r="96" spans="1:10">
      <c r="A96" s="95" t="s">
        <v>27</v>
      </c>
      <c r="B96" s="95" t="s">
        <v>540</v>
      </c>
      <c r="C96" s="9" t="s">
        <v>92</v>
      </c>
      <c r="D96" s="16">
        <v>154.75</v>
      </c>
      <c r="E96" s="7">
        <f>D96*0.9</f>
        <v>139.27500000000001</v>
      </c>
      <c r="F96" s="7">
        <f>D96*0.85</f>
        <v>131.53749999999999</v>
      </c>
      <c r="G96" s="7">
        <f>D96*0.8</f>
        <v>123.80000000000001</v>
      </c>
      <c r="H96" s="7">
        <f>D96*0.75</f>
        <v>116.0625</v>
      </c>
      <c r="I96" s="112"/>
    </row>
    <row r="97" spans="1:10">
      <c r="A97" s="95" t="s">
        <v>9</v>
      </c>
      <c r="B97" s="95" t="s">
        <v>540</v>
      </c>
      <c r="C97" s="9" t="s">
        <v>93</v>
      </c>
      <c r="D97" s="16">
        <v>144.13999999999999</v>
      </c>
      <c r="E97" s="7">
        <f>D97*0.9</f>
        <v>129.726</v>
      </c>
      <c r="F97" s="7">
        <f>D97*0.85</f>
        <v>122.51899999999999</v>
      </c>
      <c r="G97" s="7">
        <f>D97*0.8</f>
        <v>115.312</v>
      </c>
      <c r="H97" s="7">
        <f>D97*0.75</f>
        <v>108.10499999999999</v>
      </c>
      <c r="I97" s="112"/>
    </row>
    <row r="98" spans="1:10">
      <c r="A98" s="95" t="s">
        <v>3</v>
      </c>
      <c r="B98" s="95" t="s">
        <v>540</v>
      </c>
      <c r="C98" s="9" t="s">
        <v>94</v>
      </c>
      <c r="D98" s="16">
        <v>132.69999999999999</v>
      </c>
      <c r="E98" s="7">
        <f>D98*0.9</f>
        <v>119.42999999999999</v>
      </c>
      <c r="F98" s="7">
        <f>D98*0.85</f>
        <v>112.79499999999999</v>
      </c>
      <c r="G98" s="7">
        <f>D98*0.8</f>
        <v>106.16</v>
      </c>
      <c r="H98" s="7">
        <f>D98*0.75</f>
        <v>99.524999999999991</v>
      </c>
      <c r="I98" s="112"/>
    </row>
    <row r="99" spans="1:10">
      <c r="A99" s="95"/>
      <c r="B99" s="95" t="s">
        <v>540</v>
      </c>
      <c r="C99" s="116" t="s">
        <v>513</v>
      </c>
      <c r="D99" s="16">
        <v>100.81</v>
      </c>
      <c r="E99" s="7">
        <f>D99*0.9</f>
        <v>90.728999999999999</v>
      </c>
      <c r="F99" s="7">
        <f>D99*0.85</f>
        <v>85.688500000000005</v>
      </c>
      <c r="G99" s="7">
        <f>D99*0.8</f>
        <v>80.64800000000001</v>
      </c>
      <c r="H99" s="7">
        <f>D99*0.75</f>
        <v>75.607500000000002</v>
      </c>
      <c r="I99" s="112" t="s">
        <v>445</v>
      </c>
      <c r="J99" s="99" t="s">
        <v>530</v>
      </c>
    </row>
    <row r="100" spans="1:10">
      <c r="A100" s="95"/>
      <c r="B100" s="95" t="s">
        <v>540</v>
      </c>
      <c r="C100" s="116" t="s">
        <v>514</v>
      </c>
      <c r="D100" s="16">
        <v>100.81</v>
      </c>
      <c r="E100" s="7">
        <f>D100*0.9</f>
        <v>90.728999999999999</v>
      </c>
      <c r="F100" s="7">
        <f>D100*0.85</f>
        <v>85.688500000000005</v>
      </c>
      <c r="G100" s="7">
        <f>D100*0.8</f>
        <v>80.64800000000001</v>
      </c>
      <c r="H100" s="7">
        <f>D100*0.75</f>
        <v>75.607500000000002</v>
      </c>
      <c r="I100" s="112" t="s">
        <v>445</v>
      </c>
      <c r="J100" s="99" t="s">
        <v>530</v>
      </c>
    </row>
    <row r="101" spans="1:10">
      <c r="A101" s="95"/>
      <c r="B101" s="95" t="s">
        <v>540</v>
      </c>
      <c r="C101" s="116" t="s">
        <v>515</v>
      </c>
      <c r="D101" s="16">
        <v>120.2</v>
      </c>
      <c r="E101" s="7">
        <f>D101*0.9</f>
        <v>108.18</v>
      </c>
      <c r="F101" s="7">
        <f>D101*0.85</f>
        <v>102.17</v>
      </c>
      <c r="G101" s="7">
        <f>D101*0.8</f>
        <v>96.160000000000011</v>
      </c>
      <c r="H101" s="7">
        <f>D101*0.75</f>
        <v>90.15</v>
      </c>
      <c r="I101" s="112" t="s">
        <v>445</v>
      </c>
      <c r="J101" s="99" t="s">
        <v>530</v>
      </c>
    </row>
    <row r="102" spans="1:10">
      <c r="A102" s="95" t="s">
        <v>8</v>
      </c>
      <c r="B102" s="95" t="s">
        <v>540</v>
      </c>
      <c r="C102" s="9" t="s">
        <v>95</v>
      </c>
      <c r="D102" s="16">
        <v>113.94</v>
      </c>
      <c r="E102" s="7">
        <f>D102*0.9</f>
        <v>102.54600000000001</v>
      </c>
      <c r="F102" s="7">
        <f>D102*0.85</f>
        <v>96.84899999999999</v>
      </c>
      <c r="G102" s="7">
        <f>D102*0.8</f>
        <v>91.152000000000001</v>
      </c>
      <c r="H102" s="7">
        <f>D102*0.75</f>
        <v>85.454999999999998</v>
      </c>
      <c r="I102" s="112"/>
      <c r="J102" s="105"/>
    </row>
    <row r="103" spans="1:10">
      <c r="A103" s="95"/>
      <c r="B103" s="95" t="s">
        <v>540</v>
      </c>
      <c r="C103" s="91" t="s">
        <v>562</v>
      </c>
      <c r="D103" s="16">
        <v>121.96244559549601</v>
      </c>
      <c r="E103" s="7">
        <f>D103*0.9</f>
        <v>109.76620103594641</v>
      </c>
      <c r="F103" s="7">
        <f>D103*0.85</f>
        <v>103.66807875617161</v>
      </c>
      <c r="G103" s="7">
        <f>D103*0.8</f>
        <v>97.569956476396811</v>
      </c>
      <c r="H103" s="7">
        <f>D103*0.75</f>
        <v>91.471834196622012</v>
      </c>
      <c r="I103" s="112"/>
      <c r="J103" s="105"/>
    </row>
    <row r="104" spans="1:10">
      <c r="A104" s="95" t="s">
        <v>283</v>
      </c>
      <c r="B104" s="95" t="s">
        <v>540</v>
      </c>
      <c r="C104" s="9" t="s">
        <v>231</v>
      </c>
      <c r="D104" s="16">
        <v>145.25</v>
      </c>
      <c r="E104" s="7">
        <f>D104*0.9</f>
        <v>130.72499999999999</v>
      </c>
      <c r="F104" s="7">
        <f>D104*0.85</f>
        <v>123.46249999999999</v>
      </c>
      <c r="G104" s="7">
        <f>D104*0.8</f>
        <v>116.2</v>
      </c>
      <c r="H104" s="7">
        <f>D104*0.75</f>
        <v>108.9375</v>
      </c>
      <c r="I104" s="112"/>
    </row>
    <row r="105" spans="1:10">
      <c r="A105" s="95"/>
      <c r="B105" s="95" t="s">
        <v>540</v>
      </c>
      <c r="C105" s="90" t="s">
        <v>468</v>
      </c>
      <c r="D105" s="16">
        <v>99.527605361059997</v>
      </c>
      <c r="E105" s="7">
        <f>D105*0.9</f>
        <v>89.574844824953999</v>
      </c>
      <c r="F105" s="7">
        <f>D105*0.85</f>
        <v>84.598464556900993</v>
      </c>
      <c r="G105" s="7">
        <f>D105*0.8</f>
        <v>79.622084288848001</v>
      </c>
      <c r="H105" s="7">
        <f>D105*0.75</f>
        <v>74.645704020794994</v>
      </c>
      <c r="I105" s="112"/>
    </row>
    <row r="106" spans="1:10">
      <c r="A106" s="95"/>
      <c r="B106" s="95" t="s">
        <v>540</v>
      </c>
      <c r="C106" s="116" t="s">
        <v>517</v>
      </c>
      <c r="D106" s="16">
        <v>138.5</v>
      </c>
      <c r="E106" s="7">
        <f>D106*0.9</f>
        <v>124.65</v>
      </c>
      <c r="F106" s="7">
        <f>D106*0.85</f>
        <v>117.72499999999999</v>
      </c>
      <c r="G106" s="7">
        <f>D106*0.8</f>
        <v>110.80000000000001</v>
      </c>
      <c r="H106" s="7">
        <f>D106*0.75</f>
        <v>103.875</v>
      </c>
      <c r="I106" s="112" t="s">
        <v>445</v>
      </c>
      <c r="J106" s="99" t="s">
        <v>530</v>
      </c>
    </row>
    <row r="107" spans="1:10">
      <c r="A107" s="95" t="s">
        <v>24</v>
      </c>
      <c r="B107" s="95" t="s">
        <v>540</v>
      </c>
      <c r="C107" s="9" t="s">
        <v>96</v>
      </c>
      <c r="D107" s="16">
        <v>146.79</v>
      </c>
      <c r="E107" s="7">
        <f>D107*0.9</f>
        <v>132.11099999999999</v>
      </c>
      <c r="F107" s="7">
        <f>D107*0.85</f>
        <v>124.77149999999999</v>
      </c>
      <c r="G107" s="7">
        <f>D107*0.8</f>
        <v>117.432</v>
      </c>
      <c r="H107" s="7">
        <f>D107*0.75</f>
        <v>110.0925</v>
      </c>
      <c r="I107" s="112"/>
    </row>
    <row r="108" spans="1:10">
      <c r="A108" s="95"/>
      <c r="B108" s="95" t="s">
        <v>540</v>
      </c>
      <c r="C108" s="9" t="s">
        <v>244</v>
      </c>
      <c r="D108" s="16">
        <v>131.05000000000001</v>
      </c>
      <c r="E108" s="7">
        <f>D108*0.9</f>
        <v>117.94500000000001</v>
      </c>
      <c r="F108" s="7">
        <f>D108*0.85</f>
        <v>111.39250000000001</v>
      </c>
      <c r="G108" s="7">
        <f>D108*0.8</f>
        <v>104.84000000000002</v>
      </c>
      <c r="H108" s="7">
        <f>D108*0.75</f>
        <v>98.287500000000009</v>
      </c>
      <c r="I108" s="112"/>
    </row>
    <row r="109" spans="1:10">
      <c r="A109" s="95"/>
      <c r="B109" s="95" t="s">
        <v>540</v>
      </c>
      <c r="C109" s="116" t="s">
        <v>518</v>
      </c>
      <c r="D109" s="16">
        <v>120.2</v>
      </c>
      <c r="E109" s="7">
        <f>D109*0.9</f>
        <v>108.18</v>
      </c>
      <c r="F109" s="7">
        <f>D109*0.85</f>
        <v>102.17</v>
      </c>
      <c r="G109" s="7">
        <f>D109*0.8</f>
        <v>96.160000000000011</v>
      </c>
      <c r="H109" s="7">
        <f>D109*0.75</f>
        <v>90.15</v>
      </c>
      <c r="I109" s="112" t="s">
        <v>445</v>
      </c>
      <c r="J109" s="99" t="s">
        <v>530</v>
      </c>
    </row>
    <row r="110" spans="1:10">
      <c r="A110" s="95" t="s">
        <v>15</v>
      </c>
      <c r="B110" s="95" t="s">
        <v>540</v>
      </c>
      <c r="C110" s="10" t="s">
        <v>292</v>
      </c>
      <c r="D110" s="16">
        <v>140.56</v>
      </c>
      <c r="E110" s="7">
        <f>D110*0.9</f>
        <v>126.504</v>
      </c>
      <c r="F110" s="7">
        <f>D110*0.85</f>
        <v>119.476</v>
      </c>
      <c r="G110" s="7">
        <f>D110*0.8</f>
        <v>112.44800000000001</v>
      </c>
      <c r="H110" s="7">
        <f>D110*0.75</f>
        <v>105.42</v>
      </c>
      <c r="I110" s="112"/>
    </row>
    <row r="111" spans="1:10">
      <c r="A111" s="95"/>
      <c r="B111" s="95" t="s">
        <v>540</v>
      </c>
      <c r="C111" s="90" t="s">
        <v>469</v>
      </c>
      <c r="D111" s="16">
        <v>120.87034658790002</v>
      </c>
      <c r="E111" s="7">
        <f>D111*0.9</f>
        <v>108.78331192911001</v>
      </c>
      <c r="F111" s="7">
        <f>D111*0.85</f>
        <v>102.73979459971501</v>
      </c>
      <c r="G111" s="7">
        <f>D111*0.8</f>
        <v>96.696277270320024</v>
      </c>
      <c r="H111" s="7">
        <f>D111*0.75</f>
        <v>90.652759940925009</v>
      </c>
      <c r="I111" s="112"/>
    </row>
    <row r="112" spans="1:10">
      <c r="A112" s="95" t="s">
        <v>219</v>
      </c>
      <c r="B112" s="95" t="s">
        <v>540</v>
      </c>
      <c r="C112" s="9" t="s">
        <v>221</v>
      </c>
      <c r="D112" s="16">
        <v>129.99</v>
      </c>
      <c r="E112" s="7">
        <f>D112*0.9</f>
        <v>116.99100000000001</v>
      </c>
      <c r="F112" s="7">
        <f>D112*0.85</f>
        <v>110.4915</v>
      </c>
      <c r="G112" s="7">
        <f>D112*0.8</f>
        <v>103.99200000000002</v>
      </c>
      <c r="H112" s="7">
        <f>D112*0.75</f>
        <v>97.492500000000007</v>
      </c>
      <c r="I112" s="112"/>
    </row>
    <row r="113" spans="1:10">
      <c r="A113" s="95" t="s">
        <v>40</v>
      </c>
      <c r="B113" s="95" t="s">
        <v>540</v>
      </c>
      <c r="C113" s="9" t="s">
        <v>245</v>
      </c>
      <c r="D113" s="16">
        <v>146.66999999999999</v>
      </c>
      <c r="E113" s="7">
        <f>D113*0.9</f>
        <v>132.00299999999999</v>
      </c>
      <c r="F113" s="7">
        <f>D113*0.85</f>
        <v>124.66949999999999</v>
      </c>
      <c r="G113" s="7">
        <f>D113*0.8</f>
        <v>117.336</v>
      </c>
      <c r="H113" s="7">
        <f>D113*0.75</f>
        <v>110.0025</v>
      </c>
      <c r="I113" s="112"/>
      <c r="J113" s="92"/>
    </row>
    <row r="114" spans="1:10">
      <c r="A114" s="95" t="s">
        <v>23</v>
      </c>
      <c r="B114" s="95" t="s">
        <v>540</v>
      </c>
      <c r="C114" s="9" t="s">
        <v>470</v>
      </c>
      <c r="D114" s="16">
        <v>151.62</v>
      </c>
      <c r="E114" s="7">
        <f>D114*0.9</f>
        <v>136.458</v>
      </c>
      <c r="F114" s="7">
        <f>D114*0.85</f>
        <v>128.87700000000001</v>
      </c>
      <c r="G114" s="7">
        <f>D114*0.8</f>
        <v>121.29600000000001</v>
      </c>
      <c r="H114" s="7">
        <f>D114*0.75</f>
        <v>113.715</v>
      </c>
      <c r="I114" s="112"/>
      <c r="J114" s="118"/>
    </row>
    <row r="115" spans="1:10">
      <c r="A115" s="95"/>
      <c r="B115" s="95" t="s">
        <v>540</v>
      </c>
      <c r="C115" s="116" t="s">
        <v>519</v>
      </c>
      <c r="D115" s="16">
        <v>161.71</v>
      </c>
      <c r="E115" s="7">
        <f>D115*0.9</f>
        <v>145.53900000000002</v>
      </c>
      <c r="F115" s="7">
        <f>D115*0.85</f>
        <v>137.45349999999999</v>
      </c>
      <c r="G115" s="7">
        <f>D115*0.8</f>
        <v>129.36800000000002</v>
      </c>
      <c r="H115" s="7">
        <f>D115*0.75</f>
        <v>121.2825</v>
      </c>
      <c r="I115" s="112" t="s">
        <v>445</v>
      </c>
      <c r="J115" s="118" t="s">
        <v>530</v>
      </c>
    </row>
    <row r="116" spans="1:10">
      <c r="A116" s="95"/>
      <c r="B116" s="95" t="s">
        <v>540</v>
      </c>
      <c r="C116" s="12" t="s">
        <v>293</v>
      </c>
      <c r="D116" s="16">
        <v>152.09</v>
      </c>
      <c r="E116" s="7">
        <f>D116*0.9</f>
        <v>136.881</v>
      </c>
      <c r="F116" s="7">
        <f>D116*0.85</f>
        <v>129.2765</v>
      </c>
      <c r="G116" s="7">
        <f>D116*0.8</f>
        <v>121.67200000000001</v>
      </c>
      <c r="H116" s="7">
        <f>D116*0.75</f>
        <v>114.0675</v>
      </c>
      <c r="I116" s="112"/>
      <c r="J116" s="92"/>
    </row>
    <row r="117" spans="1:10">
      <c r="A117" s="95" t="s">
        <v>23</v>
      </c>
      <c r="B117" s="95" t="s">
        <v>540</v>
      </c>
      <c r="C117" s="9" t="s">
        <v>232</v>
      </c>
      <c r="D117" s="16">
        <v>142.16</v>
      </c>
      <c r="E117" s="7">
        <f>D117*0.9</f>
        <v>127.944</v>
      </c>
      <c r="F117" s="7">
        <f>D117*0.85</f>
        <v>120.836</v>
      </c>
      <c r="G117" s="7">
        <f>D117*0.8</f>
        <v>113.72800000000001</v>
      </c>
      <c r="H117" s="7">
        <f>D117*0.75</f>
        <v>106.62</v>
      </c>
      <c r="I117" s="112"/>
      <c r="J117" s="118"/>
    </row>
    <row r="118" spans="1:10">
      <c r="A118" s="95" t="s">
        <v>8</v>
      </c>
      <c r="B118" s="95" t="s">
        <v>540</v>
      </c>
      <c r="C118" s="9" t="s">
        <v>222</v>
      </c>
      <c r="D118" s="16">
        <v>102.5</v>
      </c>
      <c r="E118" s="7">
        <f>D118*0.9</f>
        <v>92.25</v>
      </c>
      <c r="F118" s="7">
        <f>D118*0.85</f>
        <v>87.125</v>
      </c>
      <c r="G118" s="7">
        <f>D118*0.8</f>
        <v>82</v>
      </c>
      <c r="H118" s="7">
        <f>D118*0.75</f>
        <v>76.875</v>
      </c>
      <c r="I118" s="112"/>
      <c r="J118" s="92"/>
    </row>
    <row r="119" spans="1:10">
      <c r="A119" s="95" t="s">
        <v>489</v>
      </c>
      <c r="B119" s="95" t="s">
        <v>540</v>
      </c>
      <c r="C119" s="9" t="s">
        <v>97</v>
      </c>
      <c r="D119" s="16">
        <v>112.59</v>
      </c>
      <c r="E119" s="7">
        <f>D119*0.9</f>
        <v>101.331</v>
      </c>
      <c r="F119" s="7">
        <f>D119*0.85</f>
        <v>95.701499999999996</v>
      </c>
      <c r="G119" s="7">
        <f>D119*0.8</f>
        <v>90.072000000000003</v>
      </c>
      <c r="H119" s="7">
        <f>D119*0.75</f>
        <v>84.442499999999995</v>
      </c>
      <c r="I119" s="112"/>
      <c r="J119" s="92"/>
    </row>
    <row r="120" spans="1:10">
      <c r="A120" s="95"/>
      <c r="B120" s="95" t="s">
        <v>540</v>
      </c>
      <c r="C120" s="116" t="s">
        <v>521</v>
      </c>
      <c r="D120" s="16">
        <v>129.62</v>
      </c>
      <c r="E120" s="7">
        <f>D120*0.9</f>
        <v>116.658</v>
      </c>
      <c r="F120" s="7">
        <f>D120*0.85</f>
        <v>110.17700000000001</v>
      </c>
      <c r="G120" s="7">
        <f>D120*0.8</f>
        <v>103.69600000000001</v>
      </c>
      <c r="H120" s="7">
        <f>D120*0.75</f>
        <v>97.215000000000003</v>
      </c>
      <c r="I120" s="112" t="s">
        <v>445</v>
      </c>
      <c r="J120" s="118" t="s">
        <v>530</v>
      </c>
    </row>
    <row r="121" spans="1:10">
      <c r="A121" s="95" t="s">
        <v>35</v>
      </c>
      <c r="B121" s="95" t="s">
        <v>540</v>
      </c>
      <c r="C121" s="9" t="s">
        <v>233</v>
      </c>
      <c r="D121" s="16">
        <v>140.49</v>
      </c>
      <c r="E121" s="7">
        <f>D121*0.9</f>
        <v>126.44100000000002</v>
      </c>
      <c r="F121" s="7">
        <f>D121*0.85</f>
        <v>119.4165</v>
      </c>
      <c r="G121" s="7">
        <f>D121*0.8</f>
        <v>112.39200000000001</v>
      </c>
      <c r="H121" s="7">
        <f>D121*0.75</f>
        <v>105.36750000000001</v>
      </c>
      <c r="I121" s="112"/>
      <c r="J121" s="107"/>
    </row>
    <row r="122" spans="1:10">
      <c r="A122" s="95"/>
      <c r="B122" s="95" t="s">
        <v>540</v>
      </c>
      <c r="C122" s="9" t="s">
        <v>264</v>
      </c>
      <c r="D122" s="16">
        <v>101.05</v>
      </c>
      <c r="E122" s="7">
        <f>D122*0.9</f>
        <v>90.944999999999993</v>
      </c>
      <c r="F122" s="7">
        <f>D122*0.85</f>
        <v>85.892499999999998</v>
      </c>
      <c r="G122" s="7">
        <f>D122*0.8</f>
        <v>80.84</v>
      </c>
      <c r="H122" s="7">
        <f>D122*0.75</f>
        <v>75.787499999999994</v>
      </c>
      <c r="I122" s="112"/>
      <c r="J122" s="92"/>
    </row>
    <row r="123" spans="1:10">
      <c r="A123" s="95"/>
      <c r="B123" s="95" t="s">
        <v>540</v>
      </c>
      <c r="C123" s="116" t="s">
        <v>524</v>
      </c>
      <c r="D123" s="16">
        <v>120.2</v>
      </c>
      <c r="E123" s="7">
        <f>D123*0.9</f>
        <v>108.18</v>
      </c>
      <c r="F123" s="7">
        <f>D123*0.85</f>
        <v>102.17</v>
      </c>
      <c r="G123" s="7">
        <f>D123*0.8</f>
        <v>96.160000000000011</v>
      </c>
      <c r="H123" s="7">
        <f>D123*0.75</f>
        <v>90.15</v>
      </c>
      <c r="I123" s="112" t="s">
        <v>445</v>
      </c>
      <c r="J123" s="107" t="s">
        <v>530</v>
      </c>
    </row>
    <row r="124" spans="1:10">
      <c r="A124" s="95"/>
      <c r="B124" s="95" t="s">
        <v>540</v>
      </c>
      <c r="C124" s="28" t="s">
        <v>300</v>
      </c>
      <c r="D124" s="97">
        <v>121.29</v>
      </c>
      <c r="E124" s="7">
        <f t="shared" ref="E124:E150" si="16">D124*0.9</f>
        <v>109.161</v>
      </c>
      <c r="F124" s="7">
        <f t="shared" ref="F124:F150" si="17">D124*0.85</f>
        <v>103.09650000000001</v>
      </c>
      <c r="G124" s="7">
        <f t="shared" ref="G124:G150" si="18">D124*0.8</f>
        <v>97.032000000000011</v>
      </c>
      <c r="H124" s="7">
        <f t="shared" ref="H124:H150" si="19">D124*0.75</f>
        <v>90.967500000000001</v>
      </c>
      <c r="I124" s="112"/>
    </row>
    <row r="125" spans="1:10">
      <c r="A125" s="95" t="s">
        <v>7</v>
      </c>
      <c r="B125" s="95" t="s">
        <v>540</v>
      </c>
      <c r="C125" s="9" t="s">
        <v>246</v>
      </c>
      <c r="D125" s="16">
        <v>126.87</v>
      </c>
      <c r="E125" s="7">
        <f t="shared" si="16"/>
        <v>114.18300000000001</v>
      </c>
      <c r="F125" s="7">
        <f t="shared" si="17"/>
        <v>107.8395</v>
      </c>
      <c r="G125" s="7">
        <f t="shared" si="18"/>
        <v>101.49600000000001</v>
      </c>
      <c r="H125" s="7">
        <f t="shared" si="19"/>
        <v>95.152500000000003</v>
      </c>
      <c r="I125" s="112"/>
      <c r="J125" s="108"/>
    </row>
    <row r="126" spans="1:10">
      <c r="A126" s="95" t="s">
        <v>9</v>
      </c>
      <c r="B126" s="95" t="s">
        <v>540</v>
      </c>
      <c r="C126" s="9" t="s">
        <v>98</v>
      </c>
      <c r="D126" s="16">
        <v>141.1</v>
      </c>
      <c r="E126" s="7">
        <f t="shared" si="16"/>
        <v>126.99</v>
      </c>
      <c r="F126" s="7">
        <f t="shared" si="17"/>
        <v>119.93499999999999</v>
      </c>
      <c r="G126" s="7">
        <f t="shared" si="18"/>
        <v>112.88</v>
      </c>
      <c r="H126" s="7">
        <f t="shared" si="19"/>
        <v>105.82499999999999</v>
      </c>
      <c r="I126" s="112"/>
    </row>
    <row r="127" spans="1:10">
      <c r="A127" s="95" t="s">
        <v>488</v>
      </c>
      <c r="B127" s="95" t="s">
        <v>540</v>
      </c>
      <c r="C127" s="9" t="s">
        <v>247</v>
      </c>
      <c r="D127" s="16">
        <v>138.9</v>
      </c>
      <c r="E127" s="7">
        <f t="shared" si="16"/>
        <v>125.01</v>
      </c>
      <c r="F127" s="7">
        <f t="shared" si="17"/>
        <v>118.065</v>
      </c>
      <c r="G127" s="7">
        <f t="shared" si="18"/>
        <v>111.12</v>
      </c>
      <c r="H127" s="7">
        <f t="shared" si="19"/>
        <v>104.17500000000001</v>
      </c>
      <c r="I127" s="112"/>
    </row>
    <row r="128" spans="1:10">
      <c r="A128" s="95"/>
      <c r="B128" s="95" t="s">
        <v>540</v>
      </c>
      <c r="C128" s="12" t="s">
        <v>294</v>
      </c>
      <c r="D128" s="16">
        <v>150.63</v>
      </c>
      <c r="E128" s="7">
        <f t="shared" si="16"/>
        <v>135.56700000000001</v>
      </c>
      <c r="F128" s="7">
        <f t="shared" si="17"/>
        <v>128.03549999999998</v>
      </c>
      <c r="G128" s="7">
        <f t="shared" si="18"/>
        <v>120.504</v>
      </c>
      <c r="H128" s="7">
        <f t="shared" si="19"/>
        <v>112.9725</v>
      </c>
      <c r="I128" s="112"/>
    </row>
    <row r="129" spans="1:10">
      <c r="A129" s="95"/>
      <c r="B129" s="95" t="s">
        <v>540</v>
      </c>
      <c r="C129" s="9" t="s">
        <v>248</v>
      </c>
      <c r="D129" s="16">
        <v>129.99</v>
      </c>
      <c r="E129" s="7">
        <f t="shared" si="16"/>
        <v>116.99100000000001</v>
      </c>
      <c r="F129" s="7">
        <f t="shared" si="17"/>
        <v>110.4915</v>
      </c>
      <c r="G129" s="7">
        <f t="shared" si="18"/>
        <v>103.99200000000002</v>
      </c>
      <c r="H129" s="7">
        <f t="shared" si="19"/>
        <v>97.492500000000007</v>
      </c>
      <c r="I129" s="112"/>
    </row>
    <row r="130" spans="1:10">
      <c r="A130" s="95" t="s">
        <v>25</v>
      </c>
      <c r="B130" s="95" t="s">
        <v>540</v>
      </c>
      <c r="C130" s="9" t="s">
        <v>99</v>
      </c>
      <c r="D130" s="16">
        <v>140.43</v>
      </c>
      <c r="E130" s="7">
        <f t="shared" si="16"/>
        <v>126.38700000000001</v>
      </c>
      <c r="F130" s="7">
        <f t="shared" si="17"/>
        <v>119.3655</v>
      </c>
      <c r="G130" s="7">
        <f t="shared" si="18"/>
        <v>112.34400000000001</v>
      </c>
      <c r="H130" s="7">
        <f t="shared" si="19"/>
        <v>105.32250000000001</v>
      </c>
      <c r="I130" s="112"/>
    </row>
    <row r="131" spans="1:10">
      <c r="A131" s="95"/>
      <c r="B131" s="95" t="s">
        <v>540</v>
      </c>
      <c r="C131" s="12" t="s">
        <v>295</v>
      </c>
      <c r="D131" s="16">
        <v>109.24</v>
      </c>
      <c r="E131" s="7">
        <f t="shared" si="16"/>
        <v>98.316000000000003</v>
      </c>
      <c r="F131" s="7">
        <f t="shared" si="17"/>
        <v>92.853999999999999</v>
      </c>
      <c r="G131" s="7">
        <f t="shared" si="18"/>
        <v>87.391999999999996</v>
      </c>
      <c r="H131" s="7">
        <f t="shared" si="19"/>
        <v>81.929999999999993</v>
      </c>
      <c r="I131" s="112"/>
    </row>
    <row r="132" spans="1:10">
      <c r="A132" s="95" t="s">
        <v>27</v>
      </c>
      <c r="B132" s="95" t="s">
        <v>540</v>
      </c>
      <c r="C132" s="9" t="s">
        <v>223</v>
      </c>
      <c r="D132" s="16">
        <v>120.63</v>
      </c>
      <c r="E132" s="7">
        <f t="shared" si="16"/>
        <v>108.56699999999999</v>
      </c>
      <c r="F132" s="7">
        <f t="shared" si="17"/>
        <v>102.5355</v>
      </c>
      <c r="G132" s="7">
        <f t="shared" si="18"/>
        <v>96.504000000000005</v>
      </c>
      <c r="H132" s="7">
        <f t="shared" si="19"/>
        <v>90.472499999999997</v>
      </c>
      <c r="I132" s="112"/>
    </row>
    <row r="133" spans="1:10">
      <c r="A133" s="95"/>
      <c r="B133" s="95" t="s">
        <v>540</v>
      </c>
      <c r="C133" s="9" t="s">
        <v>450</v>
      </c>
      <c r="D133" s="16">
        <v>137.47999999999999</v>
      </c>
      <c r="E133" s="7">
        <f t="shared" si="16"/>
        <v>123.732</v>
      </c>
      <c r="F133" s="7">
        <f t="shared" si="17"/>
        <v>116.85799999999999</v>
      </c>
      <c r="G133" s="7">
        <f t="shared" si="18"/>
        <v>109.98399999999999</v>
      </c>
      <c r="H133" s="7">
        <f t="shared" si="19"/>
        <v>103.10999999999999</v>
      </c>
      <c r="I133" s="112"/>
    </row>
    <row r="134" spans="1:10">
      <c r="A134" s="95" t="s">
        <v>35</v>
      </c>
      <c r="B134" s="95" t="s">
        <v>540</v>
      </c>
      <c r="C134" s="9" t="s">
        <v>234</v>
      </c>
      <c r="D134" s="16">
        <v>151.47999999999999</v>
      </c>
      <c r="E134" s="7">
        <f t="shared" si="16"/>
        <v>136.33199999999999</v>
      </c>
      <c r="F134" s="7">
        <f t="shared" si="17"/>
        <v>128.75799999999998</v>
      </c>
      <c r="G134" s="7">
        <f t="shared" si="18"/>
        <v>121.184</v>
      </c>
      <c r="H134" s="7">
        <f t="shared" si="19"/>
        <v>113.60999999999999</v>
      </c>
      <c r="I134" s="112"/>
    </row>
    <row r="135" spans="1:10">
      <c r="A135" s="95" t="s">
        <v>488</v>
      </c>
      <c r="B135" s="95" t="s">
        <v>540</v>
      </c>
      <c r="C135" s="9" t="s">
        <v>100</v>
      </c>
      <c r="D135" s="16">
        <v>116.41</v>
      </c>
      <c r="E135" s="7">
        <f t="shared" si="16"/>
        <v>104.76900000000001</v>
      </c>
      <c r="F135" s="7">
        <f t="shared" si="17"/>
        <v>98.948499999999996</v>
      </c>
      <c r="G135" s="7">
        <f t="shared" si="18"/>
        <v>93.128</v>
      </c>
      <c r="H135" s="7">
        <f t="shared" si="19"/>
        <v>87.307500000000005</v>
      </c>
      <c r="I135" s="112"/>
    </row>
    <row r="136" spans="1:10">
      <c r="A136" s="95" t="s">
        <v>29</v>
      </c>
      <c r="B136" s="95" t="s">
        <v>540</v>
      </c>
      <c r="C136" s="9" t="s">
        <v>101</v>
      </c>
      <c r="D136" s="16">
        <v>110.81</v>
      </c>
      <c r="E136" s="7">
        <f t="shared" si="16"/>
        <v>99.728999999999999</v>
      </c>
      <c r="F136" s="7">
        <f t="shared" si="17"/>
        <v>94.188500000000005</v>
      </c>
      <c r="G136" s="7">
        <f t="shared" si="18"/>
        <v>88.64800000000001</v>
      </c>
      <c r="H136" s="7">
        <f t="shared" si="19"/>
        <v>83.107500000000002</v>
      </c>
      <c r="I136" s="112"/>
    </row>
    <row r="137" spans="1:10">
      <c r="A137" s="95"/>
      <c r="B137" s="95" t="s">
        <v>540</v>
      </c>
      <c r="C137" s="90" t="s">
        <v>471</v>
      </c>
      <c r="D137" s="16">
        <v>139.63999999999999</v>
      </c>
      <c r="E137" s="7">
        <f t="shared" si="16"/>
        <v>125.67599999999999</v>
      </c>
      <c r="F137" s="7">
        <f t="shared" si="17"/>
        <v>118.69399999999999</v>
      </c>
      <c r="G137" s="7">
        <f t="shared" si="18"/>
        <v>111.71199999999999</v>
      </c>
      <c r="H137" s="7">
        <f t="shared" si="19"/>
        <v>104.72999999999999</v>
      </c>
      <c r="I137" s="112"/>
      <c r="J137" s="105"/>
    </row>
    <row r="138" spans="1:10">
      <c r="A138" s="95" t="s">
        <v>26</v>
      </c>
      <c r="B138" s="95" t="s">
        <v>540</v>
      </c>
      <c r="C138" s="9" t="s">
        <v>224</v>
      </c>
      <c r="D138" s="16">
        <v>124.53</v>
      </c>
      <c r="E138" s="7">
        <f t="shared" si="16"/>
        <v>112.077</v>
      </c>
      <c r="F138" s="7">
        <f t="shared" si="17"/>
        <v>105.8505</v>
      </c>
      <c r="G138" s="7">
        <f t="shared" si="18"/>
        <v>99.624000000000009</v>
      </c>
      <c r="H138" s="7">
        <f t="shared" si="19"/>
        <v>93.397500000000008</v>
      </c>
      <c r="I138" s="112"/>
    </row>
    <row r="139" spans="1:10">
      <c r="A139" s="95"/>
      <c r="B139" s="95" t="s">
        <v>540</v>
      </c>
      <c r="C139" s="91" t="s">
        <v>472</v>
      </c>
      <c r="D139" s="16">
        <v>142.65767367960001</v>
      </c>
      <c r="E139" s="7">
        <f t="shared" si="16"/>
        <v>128.39190631164001</v>
      </c>
      <c r="F139" s="7">
        <f t="shared" si="17"/>
        <v>121.25902262766</v>
      </c>
      <c r="G139" s="7">
        <f t="shared" si="18"/>
        <v>114.12613894368002</v>
      </c>
      <c r="H139" s="7">
        <f t="shared" si="19"/>
        <v>106.99325525970001</v>
      </c>
      <c r="I139" s="112"/>
    </row>
    <row r="140" spans="1:10">
      <c r="A140" s="95" t="s">
        <v>7</v>
      </c>
      <c r="B140" s="95" t="s">
        <v>540</v>
      </c>
      <c r="C140" s="9" t="s">
        <v>102</v>
      </c>
      <c r="D140" s="16">
        <v>134.99</v>
      </c>
      <c r="E140" s="7">
        <f t="shared" si="16"/>
        <v>121.49100000000001</v>
      </c>
      <c r="F140" s="7">
        <f t="shared" si="17"/>
        <v>114.7415</v>
      </c>
      <c r="G140" s="7">
        <f t="shared" si="18"/>
        <v>107.99200000000002</v>
      </c>
      <c r="H140" s="7">
        <f t="shared" si="19"/>
        <v>101.24250000000001</v>
      </c>
      <c r="I140" s="112"/>
    </row>
    <row r="141" spans="1:10">
      <c r="A141" s="95"/>
      <c r="B141" s="95" t="s">
        <v>540</v>
      </c>
      <c r="C141" s="91" t="s">
        <v>473</v>
      </c>
      <c r="D141" s="16">
        <v>122.47681446941999</v>
      </c>
      <c r="E141" s="7">
        <f t="shared" si="16"/>
        <v>110.229133022478</v>
      </c>
      <c r="F141" s="7">
        <f t="shared" si="17"/>
        <v>104.10529229900699</v>
      </c>
      <c r="G141" s="7">
        <f t="shared" si="18"/>
        <v>97.981451575535999</v>
      </c>
      <c r="H141" s="7">
        <f t="shared" si="19"/>
        <v>91.857610852064994</v>
      </c>
      <c r="I141" s="112"/>
    </row>
    <row r="142" spans="1:10">
      <c r="A142" s="95" t="s">
        <v>3</v>
      </c>
      <c r="B142" s="95" t="s">
        <v>540</v>
      </c>
      <c r="C142" s="9" t="s">
        <v>235</v>
      </c>
      <c r="D142" s="16">
        <v>140.07</v>
      </c>
      <c r="E142" s="7">
        <f t="shared" si="16"/>
        <v>126.063</v>
      </c>
      <c r="F142" s="7">
        <f t="shared" si="17"/>
        <v>119.05949999999999</v>
      </c>
      <c r="G142" s="7">
        <f t="shared" si="18"/>
        <v>112.056</v>
      </c>
      <c r="H142" s="7">
        <f t="shared" si="19"/>
        <v>105.05249999999999</v>
      </c>
      <c r="I142" s="112"/>
    </row>
    <row r="143" spans="1:10">
      <c r="A143" s="95"/>
      <c r="B143" s="95" t="s">
        <v>540</v>
      </c>
      <c r="C143" s="90" t="s">
        <v>474</v>
      </c>
      <c r="D143" s="16">
        <v>98.438815560380021</v>
      </c>
      <c r="E143" s="7">
        <f t="shared" si="16"/>
        <v>88.594934004342022</v>
      </c>
      <c r="F143" s="7">
        <f t="shared" si="17"/>
        <v>83.672993226323015</v>
      </c>
      <c r="G143" s="7">
        <f t="shared" si="18"/>
        <v>78.751052448304023</v>
      </c>
      <c r="H143" s="7">
        <f t="shared" si="19"/>
        <v>73.829111670285016</v>
      </c>
      <c r="I143" s="112"/>
    </row>
    <row r="144" spans="1:10">
      <c r="A144" s="95"/>
      <c r="B144" s="95" t="s">
        <v>540</v>
      </c>
      <c r="C144" s="12" t="s">
        <v>296</v>
      </c>
      <c r="D144" s="16">
        <v>168.1</v>
      </c>
      <c r="E144" s="7">
        <f t="shared" si="16"/>
        <v>151.29</v>
      </c>
      <c r="F144" s="7">
        <f t="shared" si="17"/>
        <v>142.88499999999999</v>
      </c>
      <c r="G144" s="7">
        <f t="shared" si="18"/>
        <v>134.47999999999999</v>
      </c>
      <c r="H144" s="7">
        <f t="shared" si="19"/>
        <v>126.07499999999999</v>
      </c>
      <c r="I144" s="112"/>
    </row>
    <row r="145" spans="1:11">
      <c r="A145" s="95" t="s">
        <v>8</v>
      </c>
      <c r="B145" s="95" t="s">
        <v>540</v>
      </c>
      <c r="C145" s="9" t="s">
        <v>225</v>
      </c>
      <c r="D145" s="16">
        <v>125.24</v>
      </c>
      <c r="E145" s="7">
        <f t="shared" si="16"/>
        <v>112.71599999999999</v>
      </c>
      <c r="F145" s="7">
        <f t="shared" si="17"/>
        <v>106.45399999999999</v>
      </c>
      <c r="G145" s="7">
        <f t="shared" si="18"/>
        <v>100.19200000000001</v>
      </c>
      <c r="H145" s="7">
        <f t="shared" si="19"/>
        <v>93.929999999999993</v>
      </c>
      <c r="I145" s="112"/>
    </row>
    <row r="146" spans="1:11">
      <c r="A146" s="95" t="s">
        <v>27</v>
      </c>
      <c r="B146" s="95" t="s">
        <v>540</v>
      </c>
      <c r="C146" s="9" t="s">
        <v>226</v>
      </c>
      <c r="D146" s="16">
        <v>119.96</v>
      </c>
      <c r="E146" s="7">
        <f t="shared" si="16"/>
        <v>107.964</v>
      </c>
      <c r="F146" s="7">
        <f t="shared" si="17"/>
        <v>101.96599999999999</v>
      </c>
      <c r="G146" s="7">
        <f t="shared" si="18"/>
        <v>95.968000000000004</v>
      </c>
      <c r="H146" s="7">
        <f t="shared" si="19"/>
        <v>89.97</v>
      </c>
      <c r="I146" s="112"/>
    </row>
    <row r="147" spans="1:11">
      <c r="A147" s="95" t="s">
        <v>30</v>
      </c>
      <c r="B147" s="95" t="s">
        <v>540</v>
      </c>
      <c r="C147" s="9" t="s">
        <v>103</v>
      </c>
      <c r="D147" s="16">
        <v>151.81</v>
      </c>
      <c r="E147" s="7">
        <f t="shared" si="16"/>
        <v>136.62900000000002</v>
      </c>
      <c r="F147" s="7">
        <f t="shared" si="17"/>
        <v>129.0385</v>
      </c>
      <c r="G147" s="7">
        <f t="shared" si="18"/>
        <v>121.44800000000001</v>
      </c>
      <c r="H147" s="7">
        <f t="shared" si="19"/>
        <v>113.8575</v>
      </c>
      <c r="I147" s="112"/>
    </row>
    <row r="148" spans="1:11">
      <c r="A148" s="95" t="s">
        <v>5</v>
      </c>
      <c r="B148" s="95" t="s">
        <v>540</v>
      </c>
      <c r="C148" s="9" t="s">
        <v>236</v>
      </c>
      <c r="D148" s="16">
        <v>120.36</v>
      </c>
      <c r="E148" s="7">
        <f t="shared" si="16"/>
        <v>108.324</v>
      </c>
      <c r="F148" s="7">
        <f t="shared" si="17"/>
        <v>102.306</v>
      </c>
      <c r="G148" s="7">
        <f t="shared" si="18"/>
        <v>96.288000000000011</v>
      </c>
      <c r="H148" s="7">
        <f t="shared" si="19"/>
        <v>90.27</v>
      </c>
      <c r="I148" s="112"/>
    </row>
    <row r="149" spans="1:11">
      <c r="A149" s="95"/>
      <c r="B149" s="95" t="s">
        <v>540</v>
      </c>
      <c r="C149" s="90" t="s">
        <v>475</v>
      </c>
      <c r="D149" s="16">
        <v>138.76901750211999</v>
      </c>
      <c r="E149" s="7">
        <f t="shared" si="16"/>
        <v>124.89211575190799</v>
      </c>
      <c r="F149" s="7">
        <f t="shared" si="17"/>
        <v>117.95366487680199</v>
      </c>
      <c r="G149" s="7">
        <f t="shared" si="18"/>
        <v>111.01521400169599</v>
      </c>
      <c r="H149" s="7">
        <f t="shared" si="19"/>
        <v>104.07676312659</v>
      </c>
      <c r="I149" s="112"/>
    </row>
    <row r="150" spans="1:11">
      <c r="A150" s="95" t="s">
        <v>40</v>
      </c>
      <c r="B150" s="95" t="s">
        <v>540</v>
      </c>
      <c r="C150" s="9" t="s">
        <v>249</v>
      </c>
      <c r="D150" s="16">
        <v>144</v>
      </c>
      <c r="E150" s="7">
        <f t="shared" si="16"/>
        <v>129.6</v>
      </c>
      <c r="F150" s="7">
        <f t="shared" si="17"/>
        <v>122.39999999999999</v>
      </c>
      <c r="G150" s="7">
        <f t="shared" si="18"/>
        <v>115.2</v>
      </c>
      <c r="H150" s="7">
        <f t="shared" si="19"/>
        <v>108</v>
      </c>
      <c r="I150" s="112"/>
    </row>
    <row r="151" spans="1:11" s="110" customFormat="1">
      <c r="A151" s="95"/>
      <c r="B151" s="95" t="s">
        <v>541</v>
      </c>
      <c r="C151" s="6" t="s">
        <v>201</v>
      </c>
      <c r="D151" s="16"/>
      <c r="E151" s="7"/>
      <c r="F151" s="7"/>
      <c r="G151" s="7"/>
      <c r="H151" s="7"/>
      <c r="I151" s="112"/>
      <c r="J151" s="99"/>
      <c r="K151" s="92"/>
    </row>
    <row r="152" spans="1:11">
      <c r="A152" s="109"/>
      <c r="B152" s="109" t="s">
        <v>542</v>
      </c>
      <c r="C152" s="91" t="s">
        <v>476</v>
      </c>
      <c r="D152" s="16">
        <v>126.49</v>
      </c>
      <c r="E152" s="7">
        <f t="shared" ref="E152:E198" si="20">D152*0.9</f>
        <v>113.84099999999999</v>
      </c>
      <c r="F152" s="7">
        <f t="shared" ref="F152:F198" si="21">D152*0.85</f>
        <v>107.51649999999999</v>
      </c>
      <c r="G152" s="7">
        <f t="shared" ref="G152:G198" si="22">D152*0.8</f>
        <v>101.19200000000001</v>
      </c>
      <c r="H152" s="7">
        <f t="shared" ref="H152:H198" si="23">D152*0.75</f>
        <v>94.867499999999993</v>
      </c>
      <c r="I152" s="114"/>
    </row>
    <row r="153" spans="1:11">
      <c r="A153" s="95" t="s">
        <v>27</v>
      </c>
      <c r="B153" s="109" t="s">
        <v>542</v>
      </c>
      <c r="C153" s="9" t="s">
        <v>105</v>
      </c>
      <c r="D153" s="16">
        <v>114.17</v>
      </c>
      <c r="E153" s="7">
        <f t="shared" si="20"/>
        <v>102.753</v>
      </c>
      <c r="F153" s="7">
        <f t="shared" si="21"/>
        <v>97.044499999999999</v>
      </c>
      <c r="G153" s="7">
        <f t="shared" si="22"/>
        <v>91.336000000000013</v>
      </c>
      <c r="H153" s="7">
        <f t="shared" si="23"/>
        <v>85.627499999999998</v>
      </c>
      <c r="I153" s="112"/>
    </row>
    <row r="154" spans="1:11">
      <c r="A154" s="95"/>
      <c r="B154" s="109" t="s">
        <v>542</v>
      </c>
      <c r="C154" s="90" t="s">
        <v>477</v>
      </c>
      <c r="D154" s="16">
        <v>139.88999999999999</v>
      </c>
      <c r="E154" s="7">
        <f t="shared" si="20"/>
        <v>125.901</v>
      </c>
      <c r="F154" s="7">
        <f t="shared" si="21"/>
        <v>118.90649999999998</v>
      </c>
      <c r="G154" s="7">
        <f t="shared" si="22"/>
        <v>111.91199999999999</v>
      </c>
      <c r="H154" s="7">
        <f t="shared" si="23"/>
        <v>104.91749999999999</v>
      </c>
      <c r="I154" s="112"/>
    </row>
    <row r="155" spans="1:11">
      <c r="A155" s="95" t="s">
        <v>24</v>
      </c>
      <c r="B155" s="109" t="s">
        <v>542</v>
      </c>
      <c r="C155" s="9" t="s">
        <v>104</v>
      </c>
      <c r="D155" s="16">
        <v>125.39</v>
      </c>
      <c r="E155" s="7">
        <f t="shared" si="20"/>
        <v>112.851</v>
      </c>
      <c r="F155" s="7">
        <f t="shared" si="21"/>
        <v>106.58149999999999</v>
      </c>
      <c r="G155" s="7">
        <f t="shared" si="22"/>
        <v>100.31200000000001</v>
      </c>
      <c r="H155" s="7">
        <f t="shared" si="23"/>
        <v>94.042500000000004</v>
      </c>
      <c r="I155" s="112"/>
    </row>
    <row r="156" spans="1:11">
      <c r="A156" s="95" t="s">
        <v>32</v>
      </c>
      <c r="B156" s="109" t="s">
        <v>542</v>
      </c>
      <c r="C156" s="9" t="s">
        <v>106</v>
      </c>
      <c r="D156" s="16">
        <v>111.97</v>
      </c>
      <c r="E156" s="7">
        <f t="shared" si="20"/>
        <v>100.773</v>
      </c>
      <c r="F156" s="7">
        <f t="shared" si="21"/>
        <v>95.174499999999995</v>
      </c>
      <c r="G156" s="7">
        <f t="shared" si="22"/>
        <v>89.576000000000008</v>
      </c>
      <c r="H156" s="7">
        <f t="shared" si="23"/>
        <v>83.977499999999992</v>
      </c>
      <c r="I156" s="112"/>
    </row>
    <row r="157" spans="1:11">
      <c r="A157" s="95" t="s">
        <v>35</v>
      </c>
      <c r="B157" s="109" t="s">
        <v>542</v>
      </c>
      <c r="C157" s="9" t="s">
        <v>250</v>
      </c>
      <c r="D157" s="16">
        <v>143.58000000000001</v>
      </c>
      <c r="E157" s="7">
        <f t="shared" si="20"/>
        <v>129.22200000000001</v>
      </c>
      <c r="F157" s="7">
        <f t="shared" si="21"/>
        <v>122.04300000000001</v>
      </c>
      <c r="G157" s="7">
        <f t="shared" si="22"/>
        <v>114.86400000000002</v>
      </c>
      <c r="H157" s="7">
        <f t="shared" si="23"/>
        <v>107.685</v>
      </c>
      <c r="I157" s="112"/>
    </row>
    <row r="158" spans="1:11">
      <c r="A158" s="95" t="s">
        <v>33</v>
      </c>
      <c r="B158" s="109" t="s">
        <v>542</v>
      </c>
      <c r="C158" s="9" t="s">
        <v>108</v>
      </c>
      <c r="D158" s="16">
        <v>101.59</v>
      </c>
      <c r="E158" s="7">
        <f t="shared" si="20"/>
        <v>91.431000000000012</v>
      </c>
      <c r="F158" s="7">
        <f t="shared" si="21"/>
        <v>86.351500000000001</v>
      </c>
      <c r="G158" s="7">
        <f t="shared" si="22"/>
        <v>81.272000000000006</v>
      </c>
      <c r="H158" s="7">
        <f t="shared" si="23"/>
        <v>76.192499999999995</v>
      </c>
      <c r="I158" s="112"/>
    </row>
    <row r="159" spans="1:11">
      <c r="A159" s="95" t="s">
        <v>16</v>
      </c>
      <c r="B159" s="109" t="s">
        <v>542</v>
      </c>
      <c r="C159" s="9" t="s">
        <v>251</v>
      </c>
      <c r="D159" s="16">
        <v>110.36</v>
      </c>
      <c r="E159" s="7">
        <f t="shared" si="20"/>
        <v>99.323999999999998</v>
      </c>
      <c r="F159" s="7">
        <f t="shared" si="21"/>
        <v>93.805999999999997</v>
      </c>
      <c r="G159" s="7">
        <f t="shared" si="22"/>
        <v>88.288000000000011</v>
      </c>
      <c r="H159" s="7">
        <f t="shared" si="23"/>
        <v>82.77</v>
      </c>
      <c r="I159" s="112"/>
    </row>
    <row r="160" spans="1:11">
      <c r="A160" s="95" t="s">
        <v>17</v>
      </c>
      <c r="B160" s="109" t="s">
        <v>542</v>
      </c>
      <c r="C160" s="9" t="s">
        <v>107</v>
      </c>
      <c r="D160" s="16">
        <v>114.4</v>
      </c>
      <c r="E160" s="7">
        <f t="shared" si="20"/>
        <v>102.96000000000001</v>
      </c>
      <c r="F160" s="7">
        <f t="shared" si="21"/>
        <v>97.240000000000009</v>
      </c>
      <c r="G160" s="7">
        <f t="shared" si="22"/>
        <v>91.52000000000001</v>
      </c>
      <c r="H160" s="7">
        <f t="shared" si="23"/>
        <v>85.800000000000011</v>
      </c>
      <c r="I160" s="112"/>
    </row>
    <row r="161" spans="1:9">
      <c r="A161" s="95"/>
      <c r="B161" s="109" t="s">
        <v>542</v>
      </c>
      <c r="C161" s="12" t="s">
        <v>297</v>
      </c>
      <c r="D161" s="16">
        <v>114.89</v>
      </c>
      <c r="E161" s="7">
        <f t="shared" si="20"/>
        <v>103.401</v>
      </c>
      <c r="F161" s="7">
        <f t="shared" si="21"/>
        <v>97.656499999999994</v>
      </c>
      <c r="G161" s="7">
        <f t="shared" si="22"/>
        <v>91.912000000000006</v>
      </c>
      <c r="H161" s="7">
        <f t="shared" si="23"/>
        <v>86.167500000000004</v>
      </c>
      <c r="I161" s="112"/>
    </row>
    <row r="162" spans="1:9">
      <c r="A162" s="95" t="s">
        <v>17</v>
      </c>
      <c r="B162" s="109" t="s">
        <v>542</v>
      </c>
      <c r="C162" s="9" t="s">
        <v>110</v>
      </c>
      <c r="D162" s="16">
        <v>143.58000000000001</v>
      </c>
      <c r="E162" s="7">
        <f t="shared" si="20"/>
        <v>129.22200000000001</v>
      </c>
      <c r="F162" s="7">
        <f t="shared" si="21"/>
        <v>122.04300000000001</v>
      </c>
      <c r="G162" s="7">
        <f t="shared" si="22"/>
        <v>114.86400000000002</v>
      </c>
      <c r="H162" s="7">
        <f t="shared" si="23"/>
        <v>107.685</v>
      </c>
      <c r="I162" s="112"/>
    </row>
    <row r="163" spans="1:9">
      <c r="A163" s="95" t="s">
        <v>488</v>
      </c>
      <c r="B163" s="109" t="s">
        <v>542</v>
      </c>
      <c r="C163" s="9" t="s">
        <v>109</v>
      </c>
      <c r="D163" s="16">
        <v>133.31</v>
      </c>
      <c r="E163" s="7">
        <f t="shared" si="20"/>
        <v>119.979</v>
      </c>
      <c r="F163" s="7">
        <f t="shared" si="21"/>
        <v>113.3135</v>
      </c>
      <c r="G163" s="7">
        <f t="shared" si="22"/>
        <v>106.64800000000001</v>
      </c>
      <c r="H163" s="7">
        <f t="shared" si="23"/>
        <v>99.982500000000002</v>
      </c>
      <c r="I163" s="112"/>
    </row>
    <row r="164" spans="1:9">
      <c r="A164" s="95" t="s">
        <v>488</v>
      </c>
      <c r="B164" s="109" t="s">
        <v>542</v>
      </c>
      <c r="C164" s="9" t="s">
        <v>111</v>
      </c>
      <c r="D164" s="16">
        <v>124.86</v>
      </c>
      <c r="E164" s="7">
        <f t="shared" si="20"/>
        <v>112.374</v>
      </c>
      <c r="F164" s="7">
        <f t="shared" si="21"/>
        <v>106.131</v>
      </c>
      <c r="G164" s="7">
        <f t="shared" si="22"/>
        <v>99.888000000000005</v>
      </c>
      <c r="H164" s="7">
        <f t="shared" si="23"/>
        <v>93.644999999999996</v>
      </c>
      <c r="I164" s="112"/>
    </row>
    <row r="165" spans="1:9">
      <c r="A165" s="95" t="s">
        <v>284</v>
      </c>
      <c r="B165" s="109" t="s">
        <v>542</v>
      </c>
      <c r="C165" s="9" t="s">
        <v>255</v>
      </c>
      <c r="D165" s="16">
        <v>107.81</v>
      </c>
      <c r="E165" s="7">
        <f t="shared" si="20"/>
        <v>97.029000000000011</v>
      </c>
      <c r="F165" s="7">
        <f t="shared" si="21"/>
        <v>91.638499999999993</v>
      </c>
      <c r="G165" s="7">
        <f t="shared" si="22"/>
        <v>86.248000000000005</v>
      </c>
      <c r="H165" s="7">
        <f t="shared" si="23"/>
        <v>80.857500000000002</v>
      </c>
      <c r="I165" s="112"/>
    </row>
    <row r="166" spans="1:9">
      <c r="A166" s="95" t="s">
        <v>284</v>
      </c>
      <c r="B166" s="109" t="s">
        <v>542</v>
      </c>
      <c r="C166" s="9" t="s">
        <v>112</v>
      </c>
      <c r="D166" s="16">
        <v>125.47</v>
      </c>
      <c r="E166" s="7">
        <f t="shared" si="20"/>
        <v>112.923</v>
      </c>
      <c r="F166" s="7">
        <f t="shared" si="21"/>
        <v>106.6495</v>
      </c>
      <c r="G166" s="7">
        <f t="shared" si="22"/>
        <v>100.376</v>
      </c>
      <c r="H166" s="7">
        <f t="shared" si="23"/>
        <v>94.102499999999992</v>
      </c>
      <c r="I166" s="112"/>
    </row>
    <row r="167" spans="1:9">
      <c r="A167" s="95" t="s">
        <v>36</v>
      </c>
      <c r="B167" s="109" t="s">
        <v>542</v>
      </c>
      <c r="C167" s="9" t="s">
        <v>114</v>
      </c>
      <c r="D167" s="16">
        <v>105.33</v>
      </c>
      <c r="E167" s="7">
        <f t="shared" si="20"/>
        <v>94.796999999999997</v>
      </c>
      <c r="F167" s="7">
        <f t="shared" si="21"/>
        <v>89.530499999999989</v>
      </c>
      <c r="G167" s="7">
        <f t="shared" si="22"/>
        <v>84.26400000000001</v>
      </c>
      <c r="H167" s="7">
        <f t="shared" si="23"/>
        <v>78.997500000000002</v>
      </c>
      <c r="I167" s="112"/>
    </row>
    <row r="168" spans="1:9">
      <c r="A168" s="95" t="s">
        <v>0</v>
      </c>
      <c r="B168" s="109" t="s">
        <v>542</v>
      </c>
      <c r="C168" s="9" t="s">
        <v>113</v>
      </c>
      <c r="D168" s="16">
        <v>120.15</v>
      </c>
      <c r="E168" s="7">
        <f t="shared" si="20"/>
        <v>108.13500000000001</v>
      </c>
      <c r="F168" s="7">
        <f t="shared" si="21"/>
        <v>102.1275</v>
      </c>
      <c r="G168" s="7">
        <f t="shared" si="22"/>
        <v>96.12</v>
      </c>
      <c r="H168" s="7">
        <f t="shared" si="23"/>
        <v>90.112500000000011</v>
      </c>
      <c r="I168" s="112"/>
    </row>
    <row r="169" spans="1:9">
      <c r="A169" s="95" t="s">
        <v>8</v>
      </c>
      <c r="B169" s="109" t="s">
        <v>542</v>
      </c>
      <c r="C169" s="9" t="s">
        <v>496</v>
      </c>
      <c r="D169" s="16">
        <v>146.36000000000001</v>
      </c>
      <c r="E169" s="7">
        <f t="shared" si="20"/>
        <v>131.72400000000002</v>
      </c>
      <c r="F169" s="7">
        <f t="shared" si="21"/>
        <v>124.40600000000001</v>
      </c>
      <c r="G169" s="7">
        <f t="shared" si="22"/>
        <v>117.08800000000002</v>
      </c>
      <c r="H169" s="7">
        <f t="shared" si="23"/>
        <v>109.77000000000001</v>
      </c>
      <c r="I169" s="112"/>
    </row>
    <row r="170" spans="1:9">
      <c r="A170" s="95" t="s">
        <v>284</v>
      </c>
      <c r="B170" s="109" t="s">
        <v>542</v>
      </c>
      <c r="C170" s="9" t="s">
        <v>252</v>
      </c>
      <c r="D170" s="16">
        <v>131.69</v>
      </c>
      <c r="E170" s="7">
        <f t="shared" si="20"/>
        <v>118.521</v>
      </c>
      <c r="F170" s="7">
        <f t="shared" si="21"/>
        <v>111.9365</v>
      </c>
      <c r="G170" s="7">
        <f t="shared" si="22"/>
        <v>105.352</v>
      </c>
      <c r="H170" s="7">
        <f t="shared" si="23"/>
        <v>98.767499999999998</v>
      </c>
      <c r="I170" s="112"/>
    </row>
    <row r="171" spans="1:9">
      <c r="A171" s="95" t="s">
        <v>35</v>
      </c>
      <c r="B171" s="109" t="s">
        <v>542</v>
      </c>
      <c r="C171" s="9" t="s">
        <v>115</v>
      </c>
      <c r="D171" s="16">
        <v>98.01</v>
      </c>
      <c r="E171" s="7">
        <f t="shared" si="20"/>
        <v>88.209000000000003</v>
      </c>
      <c r="F171" s="7">
        <f t="shared" si="21"/>
        <v>83.308499999999995</v>
      </c>
      <c r="G171" s="7">
        <f t="shared" si="22"/>
        <v>78.408000000000015</v>
      </c>
      <c r="H171" s="7">
        <f t="shared" si="23"/>
        <v>73.507500000000007</v>
      </c>
      <c r="I171" s="112"/>
    </row>
    <row r="172" spans="1:9">
      <c r="A172" s="95" t="s">
        <v>37</v>
      </c>
      <c r="B172" s="109" t="s">
        <v>542</v>
      </c>
      <c r="C172" s="9" t="s">
        <v>116</v>
      </c>
      <c r="D172" s="16">
        <v>135.97</v>
      </c>
      <c r="E172" s="7">
        <f t="shared" si="20"/>
        <v>122.373</v>
      </c>
      <c r="F172" s="7">
        <f t="shared" si="21"/>
        <v>115.5745</v>
      </c>
      <c r="G172" s="7">
        <f t="shared" si="22"/>
        <v>108.77600000000001</v>
      </c>
      <c r="H172" s="7">
        <f t="shared" si="23"/>
        <v>101.97749999999999</v>
      </c>
      <c r="I172" s="112"/>
    </row>
    <row r="173" spans="1:9">
      <c r="A173" s="95"/>
      <c r="B173" s="109" t="s">
        <v>542</v>
      </c>
      <c r="C173" s="91" t="s">
        <v>478</v>
      </c>
      <c r="D173" s="16">
        <v>124.77169461424003</v>
      </c>
      <c r="E173" s="7">
        <f t="shared" si="20"/>
        <v>112.29452515281604</v>
      </c>
      <c r="F173" s="7">
        <f t="shared" si="21"/>
        <v>106.05594042210403</v>
      </c>
      <c r="G173" s="7">
        <f t="shared" si="22"/>
        <v>99.817355691392038</v>
      </c>
      <c r="H173" s="7">
        <f t="shared" si="23"/>
        <v>93.578770960680032</v>
      </c>
      <c r="I173" s="112"/>
    </row>
    <row r="174" spans="1:9">
      <c r="A174" s="95"/>
      <c r="B174" s="109" t="s">
        <v>542</v>
      </c>
      <c r="C174" s="90" t="s">
        <v>479</v>
      </c>
      <c r="D174" s="16">
        <v>136.99317074608001</v>
      </c>
      <c r="E174" s="7">
        <f t="shared" si="20"/>
        <v>123.29385367147201</v>
      </c>
      <c r="F174" s="7">
        <f t="shared" si="21"/>
        <v>116.44419513416801</v>
      </c>
      <c r="G174" s="7">
        <f t="shared" si="22"/>
        <v>109.59453659686402</v>
      </c>
      <c r="H174" s="7">
        <f t="shared" si="23"/>
        <v>102.74487805956001</v>
      </c>
      <c r="I174" s="112"/>
    </row>
    <row r="175" spans="1:9">
      <c r="A175" s="95" t="s">
        <v>5</v>
      </c>
      <c r="B175" s="109" t="s">
        <v>542</v>
      </c>
      <c r="C175" s="9" t="s">
        <v>253</v>
      </c>
      <c r="D175" s="16">
        <v>125.66</v>
      </c>
      <c r="E175" s="7">
        <f t="shared" si="20"/>
        <v>113.09399999999999</v>
      </c>
      <c r="F175" s="7">
        <f t="shared" si="21"/>
        <v>106.81099999999999</v>
      </c>
      <c r="G175" s="7">
        <f t="shared" si="22"/>
        <v>100.52800000000001</v>
      </c>
      <c r="H175" s="7">
        <f t="shared" si="23"/>
        <v>94.245000000000005</v>
      </c>
      <c r="I175" s="112"/>
    </row>
    <row r="176" spans="1:9">
      <c r="A176" s="95" t="s">
        <v>19</v>
      </c>
      <c r="B176" s="109" t="s">
        <v>542</v>
      </c>
      <c r="C176" s="9" t="s">
        <v>126</v>
      </c>
      <c r="D176" s="16">
        <v>135.86000000000001</v>
      </c>
      <c r="E176" s="7">
        <f t="shared" si="20"/>
        <v>122.27400000000002</v>
      </c>
      <c r="F176" s="7">
        <f t="shared" si="21"/>
        <v>115.48100000000001</v>
      </c>
      <c r="G176" s="7">
        <f t="shared" si="22"/>
        <v>108.68800000000002</v>
      </c>
      <c r="H176" s="7">
        <f t="shared" si="23"/>
        <v>101.89500000000001</v>
      </c>
      <c r="I176" s="112"/>
    </row>
    <row r="177" spans="1:10">
      <c r="A177" s="95" t="s">
        <v>24</v>
      </c>
      <c r="B177" s="109" t="s">
        <v>542</v>
      </c>
      <c r="C177" s="9" t="s">
        <v>127</v>
      </c>
      <c r="D177" s="16">
        <v>160.24</v>
      </c>
      <c r="E177" s="7">
        <f t="shared" si="20"/>
        <v>144.21600000000001</v>
      </c>
      <c r="F177" s="7">
        <f t="shared" si="21"/>
        <v>136.20400000000001</v>
      </c>
      <c r="G177" s="7">
        <f t="shared" si="22"/>
        <v>128.19200000000001</v>
      </c>
      <c r="H177" s="7">
        <f t="shared" si="23"/>
        <v>120.18</v>
      </c>
      <c r="I177" s="112"/>
    </row>
    <row r="178" spans="1:10">
      <c r="A178" s="95"/>
      <c r="B178" s="109" t="s">
        <v>542</v>
      </c>
      <c r="C178" s="91" t="s">
        <v>480</v>
      </c>
      <c r="D178" s="16">
        <v>127.73442516992003</v>
      </c>
      <c r="E178" s="7">
        <f t="shared" si="20"/>
        <v>114.96098265292802</v>
      </c>
      <c r="F178" s="7">
        <f t="shared" si="21"/>
        <v>108.57426139443203</v>
      </c>
      <c r="G178" s="7">
        <f t="shared" si="22"/>
        <v>102.18754013593603</v>
      </c>
      <c r="H178" s="7">
        <f t="shared" si="23"/>
        <v>95.800818877440022</v>
      </c>
      <c r="I178" s="112"/>
    </row>
    <row r="179" spans="1:10">
      <c r="A179" s="95"/>
      <c r="B179" s="109" t="s">
        <v>542</v>
      </c>
      <c r="C179" s="12" t="s">
        <v>449</v>
      </c>
      <c r="D179" s="16">
        <v>122.07</v>
      </c>
      <c r="E179" s="7">
        <f t="shared" si="20"/>
        <v>109.863</v>
      </c>
      <c r="F179" s="7">
        <f t="shared" si="21"/>
        <v>103.75949999999999</v>
      </c>
      <c r="G179" s="7">
        <f t="shared" si="22"/>
        <v>97.656000000000006</v>
      </c>
      <c r="H179" s="7">
        <f t="shared" si="23"/>
        <v>91.552499999999995</v>
      </c>
      <c r="I179" s="112"/>
    </row>
    <row r="180" spans="1:10">
      <c r="A180" s="95" t="s">
        <v>26</v>
      </c>
      <c r="B180" s="109" t="s">
        <v>542</v>
      </c>
      <c r="C180" s="9" t="s">
        <v>117</v>
      </c>
      <c r="D180" s="16">
        <v>110.25</v>
      </c>
      <c r="E180" s="7">
        <f t="shared" si="20"/>
        <v>99.225000000000009</v>
      </c>
      <c r="F180" s="7">
        <f t="shared" si="21"/>
        <v>93.712499999999991</v>
      </c>
      <c r="G180" s="7">
        <f t="shared" si="22"/>
        <v>88.2</v>
      </c>
      <c r="H180" s="7">
        <f t="shared" si="23"/>
        <v>82.6875</v>
      </c>
      <c r="I180" s="112"/>
    </row>
    <row r="181" spans="1:10">
      <c r="A181" s="95" t="s">
        <v>284</v>
      </c>
      <c r="B181" s="109" t="s">
        <v>542</v>
      </c>
      <c r="C181" s="9" t="s">
        <v>256</v>
      </c>
      <c r="D181" s="16">
        <v>124.13</v>
      </c>
      <c r="E181" s="7">
        <f t="shared" si="20"/>
        <v>111.717</v>
      </c>
      <c r="F181" s="7">
        <f t="shared" si="21"/>
        <v>105.51049999999999</v>
      </c>
      <c r="G181" s="7">
        <f t="shared" si="22"/>
        <v>99.304000000000002</v>
      </c>
      <c r="H181" s="7">
        <f t="shared" si="23"/>
        <v>93.097499999999997</v>
      </c>
      <c r="I181" s="112"/>
    </row>
    <row r="182" spans="1:10">
      <c r="A182" s="95"/>
      <c r="B182" s="109" t="s">
        <v>542</v>
      </c>
      <c r="C182" s="9" t="s">
        <v>497</v>
      </c>
      <c r="D182" s="16">
        <v>135.88</v>
      </c>
      <c r="E182" s="7">
        <f t="shared" si="20"/>
        <v>122.292</v>
      </c>
      <c r="F182" s="7">
        <f t="shared" si="21"/>
        <v>115.49799999999999</v>
      </c>
      <c r="G182" s="7">
        <f t="shared" si="22"/>
        <v>108.70400000000001</v>
      </c>
      <c r="H182" s="7">
        <f t="shared" si="23"/>
        <v>101.91</v>
      </c>
      <c r="I182" s="112"/>
    </row>
    <row r="183" spans="1:10">
      <c r="A183" s="95" t="s">
        <v>17</v>
      </c>
      <c r="B183" s="109" t="s">
        <v>542</v>
      </c>
      <c r="C183" s="9" t="s">
        <v>257</v>
      </c>
      <c r="D183" s="16">
        <v>131.27000000000001</v>
      </c>
      <c r="E183" s="7">
        <f t="shared" si="20"/>
        <v>118.14300000000001</v>
      </c>
      <c r="F183" s="7">
        <f t="shared" si="21"/>
        <v>111.57950000000001</v>
      </c>
      <c r="G183" s="7">
        <f t="shared" si="22"/>
        <v>105.01600000000002</v>
      </c>
      <c r="H183" s="7">
        <f t="shared" si="23"/>
        <v>98.452500000000015</v>
      </c>
      <c r="I183" s="112"/>
    </row>
    <row r="184" spans="1:10">
      <c r="A184" s="95" t="s">
        <v>284</v>
      </c>
      <c r="B184" s="109" t="s">
        <v>542</v>
      </c>
      <c r="C184" s="9" t="s">
        <v>258</v>
      </c>
      <c r="D184" s="16">
        <v>124.7</v>
      </c>
      <c r="E184" s="7">
        <f t="shared" si="20"/>
        <v>112.23</v>
      </c>
      <c r="F184" s="7">
        <f t="shared" si="21"/>
        <v>105.995</v>
      </c>
      <c r="G184" s="7">
        <f t="shared" si="22"/>
        <v>99.76</v>
      </c>
      <c r="H184" s="7">
        <f t="shared" si="23"/>
        <v>93.525000000000006</v>
      </c>
      <c r="I184" s="112"/>
    </row>
    <row r="185" spans="1:10">
      <c r="A185" s="95" t="s">
        <v>17</v>
      </c>
      <c r="B185" s="109" t="s">
        <v>542</v>
      </c>
      <c r="C185" s="9" t="s">
        <v>119</v>
      </c>
      <c r="D185" s="16">
        <v>144.31</v>
      </c>
      <c r="E185" s="7">
        <f t="shared" si="20"/>
        <v>129.87900000000002</v>
      </c>
      <c r="F185" s="7">
        <f t="shared" si="21"/>
        <v>122.6635</v>
      </c>
      <c r="G185" s="7">
        <f t="shared" si="22"/>
        <v>115.44800000000001</v>
      </c>
      <c r="H185" s="7">
        <f t="shared" si="23"/>
        <v>108.2325</v>
      </c>
      <c r="I185" s="112"/>
    </row>
    <row r="186" spans="1:10">
      <c r="A186" s="95" t="s">
        <v>24</v>
      </c>
      <c r="B186" s="109" t="s">
        <v>542</v>
      </c>
      <c r="C186" s="9" t="s">
        <v>128</v>
      </c>
      <c r="D186" s="16">
        <v>149.68</v>
      </c>
      <c r="E186" s="7">
        <f t="shared" si="20"/>
        <v>134.71200000000002</v>
      </c>
      <c r="F186" s="7">
        <f t="shared" si="21"/>
        <v>127.22800000000001</v>
      </c>
      <c r="G186" s="7">
        <f t="shared" si="22"/>
        <v>119.74400000000001</v>
      </c>
      <c r="H186" s="7">
        <f t="shared" si="23"/>
        <v>112.26</v>
      </c>
      <c r="I186" s="112"/>
    </row>
    <row r="187" spans="1:10">
      <c r="A187" s="95" t="s">
        <v>284</v>
      </c>
      <c r="B187" s="109" t="s">
        <v>542</v>
      </c>
      <c r="C187" s="9" t="s">
        <v>259</v>
      </c>
      <c r="D187" s="16">
        <v>129.07</v>
      </c>
      <c r="E187" s="7">
        <f t="shared" si="20"/>
        <v>116.163</v>
      </c>
      <c r="F187" s="7">
        <f t="shared" si="21"/>
        <v>109.70949999999999</v>
      </c>
      <c r="G187" s="7">
        <f t="shared" si="22"/>
        <v>103.256</v>
      </c>
      <c r="H187" s="7">
        <f t="shared" si="23"/>
        <v>96.802499999999995</v>
      </c>
      <c r="I187" s="112"/>
    </row>
    <row r="188" spans="1:10">
      <c r="A188" s="95"/>
      <c r="B188" s="109" t="s">
        <v>542</v>
      </c>
      <c r="C188" s="9" t="s">
        <v>260</v>
      </c>
      <c r="D188" s="16">
        <v>131.62</v>
      </c>
      <c r="E188" s="7">
        <f t="shared" si="20"/>
        <v>118.45800000000001</v>
      </c>
      <c r="F188" s="7">
        <f t="shared" si="21"/>
        <v>111.877</v>
      </c>
      <c r="G188" s="7">
        <f t="shared" si="22"/>
        <v>105.29600000000001</v>
      </c>
      <c r="H188" s="7">
        <f t="shared" si="23"/>
        <v>98.715000000000003</v>
      </c>
      <c r="I188" s="112"/>
      <c r="J188" s="103"/>
    </row>
    <row r="189" spans="1:10">
      <c r="A189" s="95" t="s">
        <v>15</v>
      </c>
      <c r="B189" s="109" t="s">
        <v>542</v>
      </c>
      <c r="C189" s="9" t="s">
        <v>118</v>
      </c>
      <c r="D189" s="16">
        <v>123.07</v>
      </c>
      <c r="E189" s="7">
        <f t="shared" si="20"/>
        <v>110.76299999999999</v>
      </c>
      <c r="F189" s="7">
        <f t="shared" si="21"/>
        <v>104.6095</v>
      </c>
      <c r="G189" s="7">
        <f t="shared" si="22"/>
        <v>98.456000000000003</v>
      </c>
      <c r="H189" s="7">
        <f t="shared" si="23"/>
        <v>92.302499999999995</v>
      </c>
      <c r="I189" s="112"/>
    </row>
    <row r="190" spans="1:10">
      <c r="A190" s="95" t="s">
        <v>24</v>
      </c>
      <c r="B190" s="109" t="s">
        <v>542</v>
      </c>
      <c r="C190" s="9" t="s">
        <v>129</v>
      </c>
      <c r="D190" s="16">
        <v>165.33</v>
      </c>
      <c r="E190" s="7">
        <f t="shared" si="20"/>
        <v>148.79700000000003</v>
      </c>
      <c r="F190" s="7">
        <f t="shared" si="21"/>
        <v>140.53050000000002</v>
      </c>
      <c r="G190" s="7">
        <f t="shared" si="22"/>
        <v>132.26400000000001</v>
      </c>
      <c r="H190" s="7">
        <f t="shared" si="23"/>
        <v>123.9975</v>
      </c>
      <c r="I190" s="112"/>
    </row>
    <row r="191" spans="1:10">
      <c r="A191" s="95" t="s">
        <v>32</v>
      </c>
      <c r="B191" s="109" t="s">
        <v>542</v>
      </c>
      <c r="C191" s="9" t="s">
        <v>130</v>
      </c>
      <c r="D191" s="16">
        <v>138.41999999999999</v>
      </c>
      <c r="E191" s="7">
        <f t="shared" si="20"/>
        <v>124.57799999999999</v>
      </c>
      <c r="F191" s="7">
        <f t="shared" si="21"/>
        <v>117.65699999999998</v>
      </c>
      <c r="G191" s="7">
        <f t="shared" si="22"/>
        <v>110.73599999999999</v>
      </c>
      <c r="H191" s="7">
        <f t="shared" si="23"/>
        <v>103.815</v>
      </c>
      <c r="I191" s="112"/>
      <c r="J191" s="105"/>
    </row>
    <row r="192" spans="1:10">
      <c r="A192" s="95" t="s">
        <v>32</v>
      </c>
      <c r="B192" s="109" t="s">
        <v>542</v>
      </c>
      <c r="C192" s="9" t="s">
        <v>120</v>
      </c>
      <c r="D192" s="16">
        <v>119.84</v>
      </c>
      <c r="E192" s="7">
        <f t="shared" si="20"/>
        <v>107.85600000000001</v>
      </c>
      <c r="F192" s="7">
        <f t="shared" si="21"/>
        <v>101.864</v>
      </c>
      <c r="G192" s="7">
        <f t="shared" si="22"/>
        <v>95.872000000000014</v>
      </c>
      <c r="H192" s="7">
        <f t="shared" si="23"/>
        <v>89.88</v>
      </c>
      <c r="I192" s="112"/>
      <c r="J192" s="105"/>
    </row>
    <row r="193" spans="1:11">
      <c r="A193" s="95" t="s">
        <v>32</v>
      </c>
      <c r="B193" s="109" t="s">
        <v>542</v>
      </c>
      <c r="C193" s="9" t="s">
        <v>227</v>
      </c>
      <c r="D193" s="16">
        <v>127.03</v>
      </c>
      <c r="E193" s="7">
        <f t="shared" si="20"/>
        <v>114.327</v>
      </c>
      <c r="F193" s="7">
        <f t="shared" si="21"/>
        <v>107.9755</v>
      </c>
      <c r="G193" s="7">
        <f t="shared" si="22"/>
        <v>101.62400000000001</v>
      </c>
      <c r="H193" s="7">
        <f t="shared" si="23"/>
        <v>95.272500000000008</v>
      </c>
      <c r="I193" s="112"/>
    </row>
    <row r="194" spans="1:11">
      <c r="A194" s="95" t="s">
        <v>17</v>
      </c>
      <c r="B194" s="109" t="s">
        <v>542</v>
      </c>
      <c r="C194" s="9" t="s">
        <v>261</v>
      </c>
      <c r="D194" s="16">
        <v>129.47999999999999</v>
      </c>
      <c r="E194" s="7">
        <f t="shared" si="20"/>
        <v>116.532</v>
      </c>
      <c r="F194" s="7">
        <f t="shared" si="21"/>
        <v>110.05799999999999</v>
      </c>
      <c r="G194" s="7">
        <f t="shared" si="22"/>
        <v>103.584</v>
      </c>
      <c r="H194" s="7">
        <f t="shared" si="23"/>
        <v>97.109999999999985</v>
      </c>
      <c r="I194" s="112"/>
      <c r="J194" s="99" t="s">
        <v>286</v>
      </c>
    </row>
    <row r="195" spans="1:11">
      <c r="A195" s="95"/>
      <c r="B195" s="109" t="s">
        <v>542</v>
      </c>
      <c r="C195" s="10" t="s">
        <v>299</v>
      </c>
      <c r="D195" s="16">
        <v>114.18</v>
      </c>
      <c r="E195" s="7">
        <f t="shared" si="20"/>
        <v>102.76200000000001</v>
      </c>
      <c r="F195" s="7">
        <f t="shared" si="21"/>
        <v>97.052999999999997</v>
      </c>
      <c r="G195" s="7">
        <f t="shared" si="22"/>
        <v>91.344000000000008</v>
      </c>
      <c r="H195" s="7">
        <f t="shared" si="23"/>
        <v>85.635000000000005</v>
      </c>
      <c r="I195" s="112"/>
    </row>
    <row r="196" spans="1:11">
      <c r="A196" s="95" t="s">
        <v>284</v>
      </c>
      <c r="B196" s="109" t="s">
        <v>542</v>
      </c>
      <c r="C196" s="9" t="s">
        <v>262</v>
      </c>
      <c r="D196" s="16">
        <v>132.13</v>
      </c>
      <c r="E196" s="7">
        <f t="shared" si="20"/>
        <v>118.917</v>
      </c>
      <c r="F196" s="7">
        <f t="shared" si="21"/>
        <v>112.31049999999999</v>
      </c>
      <c r="G196" s="7">
        <f t="shared" si="22"/>
        <v>105.70400000000001</v>
      </c>
      <c r="H196" s="7">
        <f t="shared" si="23"/>
        <v>99.097499999999997</v>
      </c>
      <c r="I196" s="112"/>
    </row>
    <row r="197" spans="1:11">
      <c r="A197" s="95" t="s">
        <v>19</v>
      </c>
      <c r="B197" s="109" t="s">
        <v>542</v>
      </c>
      <c r="C197" s="9" t="s">
        <v>263</v>
      </c>
      <c r="D197" s="16">
        <v>122.48</v>
      </c>
      <c r="E197" s="7">
        <f t="shared" si="20"/>
        <v>110.232</v>
      </c>
      <c r="F197" s="7">
        <f t="shared" si="21"/>
        <v>104.108</v>
      </c>
      <c r="G197" s="7">
        <f t="shared" si="22"/>
        <v>97.984000000000009</v>
      </c>
      <c r="H197" s="7">
        <f t="shared" si="23"/>
        <v>91.86</v>
      </c>
      <c r="I197" s="112"/>
      <c r="K197" s="104"/>
    </row>
    <row r="198" spans="1:11">
      <c r="A198" s="95"/>
      <c r="B198" s="109" t="s">
        <v>542</v>
      </c>
      <c r="C198" s="116" t="s">
        <v>522</v>
      </c>
      <c r="D198" s="16">
        <v>135.38</v>
      </c>
      <c r="E198" s="7">
        <f t="shared" si="20"/>
        <v>121.842</v>
      </c>
      <c r="F198" s="7">
        <f t="shared" si="21"/>
        <v>115.07299999999999</v>
      </c>
      <c r="G198" s="7">
        <f t="shared" si="22"/>
        <v>108.304</v>
      </c>
      <c r="H198" s="7">
        <f t="shared" si="23"/>
        <v>101.535</v>
      </c>
      <c r="I198" s="112" t="s">
        <v>445</v>
      </c>
      <c r="J198" s="99" t="s">
        <v>530</v>
      </c>
    </row>
    <row r="199" spans="1:11">
      <c r="A199" s="95" t="s">
        <v>284</v>
      </c>
      <c r="B199" s="109" t="s">
        <v>542</v>
      </c>
      <c r="C199" s="9" t="s">
        <v>265</v>
      </c>
      <c r="D199" s="16">
        <v>136.99</v>
      </c>
      <c r="E199" s="7">
        <f t="shared" ref="E199:E214" si="24">D199*0.9</f>
        <v>123.29100000000001</v>
      </c>
      <c r="F199" s="7">
        <f t="shared" ref="F199:F214" si="25">D199*0.85</f>
        <v>116.4415</v>
      </c>
      <c r="G199" s="7">
        <f t="shared" ref="G199:G214" si="26">D199*0.8</f>
        <v>109.59200000000001</v>
      </c>
      <c r="H199" s="7">
        <f t="shared" ref="H199:H214" si="27">D199*0.75</f>
        <v>102.74250000000001</v>
      </c>
      <c r="I199" s="112"/>
    </row>
    <row r="200" spans="1:11">
      <c r="A200" s="95" t="s">
        <v>40</v>
      </c>
      <c r="B200" s="109" t="s">
        <v>542</v>
      </c>
      <c r="C200" s="9" t="s">
        <v>266</v>
      </c>
      <c r="D200" s="16">
        <v>148.83000000000001</v>
      </c>
      <c r="E200" s="7">
        <f t="shared" si="24"/>
        <v>133.947</v>
      </c>
      <c r="F200" s="7">
        <f t="shared" si="25"/>
        <v>126.50550000000001</v>
      </c>
      <c r="G200" s="7">
        <f t="shared" si="26"/>
        <v>119.06400000000002</v>
      </c>
      <c r="H200" s="7">
        <f t="shared" si="27"/>
        <v>111.6225</v>
      </c>
      <c r="I200" s="112"/>
    </row>
    <row r="201" spans="1:11">
      <c r="A201" s="95"/>
      <c r="B201" s="109" t="s">
        <v>542</v>
      </c>
      <c r="C201" s="10" t="s">
        <v>301</v>
      </c>
      <c r="D201" s="16">
        <v>116.96</v>
      </c>
      <c r="E201" s="7">
        <f t="shared" si="24"/>
        <v>105.264</v>
      </c>
      <c r="F201" s="7">
        <f t="shared" si="25"/>
        <v>99.415999999999997</v>
      </c>
      <c r="G201" s="7">
        <f t="shared" si="26"/>
        <v>93.567999999999998</v>
      </c>
      <c r="H201" s="7">
        <f t="shared" si="27"/>
        <v>87.72</v>
      </c>
      <c r="I201" s="112"/>
      <c r="J201" s="92"/>
    </row>
    <row r="202" spans="1:11">
      <c r="A202" s="95"/>
      <c r="B202" s="109" t="s">
        <v>542</v>
      </c>
      <c r="C202" s="10" t="s">
        <v>302</v>
      </c>
      <c r="D202" s="16">
        <v>128.16</v>
      </c>
      <c r="E202" s="7">
        <f t="shared" si="24"/>
        <v>115.34399999999999</v>
      </c>
      <c r="F202" s="7">
        <f t="shared" si="25"/>
        <v>108.93599999999999</v>
      </c>
      <c r="G202" s="7">
        <f t="shared" si="26"/>
        <v>102.52800000000001</v>
      </c>
      <c r="H202" s="7">
        <f t="shared" si="27"/>
        <v>96.12</v>
      </c>
      <c r="I202" s="112"/>
      <c r="J202" s="92"/>
    </row>
    <row r="203" spans="1:11">
      <c r="A203" s="95"/>
      <c r="B203" s="109" t="s">
        <v>542</v>
      </c>
      <c r="C203" s="10" t="s">
        <v>303</v>
      </c>
      <c r="D203" s="16">
        <v>108.78</v>
      </c>
      <c r="E203" s="7">
        <f t="shared" si="24"/>
        <v>97.902000000000001</v>
      </c>
      <c r="F203" s="7">
        <f t="shared" si="25"/>
        <v>92.462999999999994</v>
      </c>
      <c r="G203" s="7">
        <f t="shared" si="26"/>
        <v>87.024000000000001</v>
      </c>
      <c r="H203" s="7">
        <f t="shared" si="27"/>
        <v>81.585000000000008</v>
      </c>
      <c r="I203" s="112"/>
      <c r="J203" s="92"/>
      <c r="K203" s="93"/>
    </row>
    <row r="204" spans="1:11">
      <c r="A204" s="95" t="s">
        <v>39</v>
      </c>
      <c r="B204" s="109" t="s">
        <v>542</v>
      </c>
      <c r="C204" s="9" t="s">
        <v>122</v>
      </c>
      <c r="D204" s="16">
        <v>165.11</v>
      </c>
      <c r="E204" s="7">
        <f t="shared" si="24"/>
        <v>148.59900000000002</v>
      </c>
      <c r="F204" s="7">
        <f t="shared" si="25"/>
        <v>140.34350000000001</v>
      </c>
      <c r="G204" s="7">
        <f t="shared" si="26"/>
        <v>132.08800000000002</v>
      </c>
      <c r="H204" s="7">
        <f t="shared" si="27"/>
        <v>123.83250000000001</v>
      </c>
      <c r="I204" s="112"/>
      <c r="K204" s="94"/>
    </row>
    <row r="205" spans="1:11">
      <c r="A205" s="95" t="s">
        <v>26</v>
      </c>
      <c r="B205" s="109" t="s">
        <v>542</v>
      </c>
      <c r="C205" s="9" t="s">
        <v>123</v>
      </c>
      <c r="D205" s="16">
        <v>116.73</v>
      </c>
      <c r="E205" s="7">
        <f t="shared" si="24"/>
        <v>105.057</v>
      </c>
      <c r="F205" s="7">
        <f t="shared" si="25"/>
        <v>99.220500000000001</v>
      </c>
      <c r="G205" s="7">
        <f t="shared" si="26"/>
        <v>93.384000000000015</v>
      </c>
      <c r="H205" s="7">
        <f t="shared" si="27"/>
        <v>87.547499999999999</v>
      </c>
      <c r="I205" s="112"/>
      <c r="K205" s="94"/>
    </row>
    <row r="206" spans="1:11">
      <c r="A206" s="95" t="s">
        <v>35</v>
      </c>
      <c r="B206" s="109" t="s">
        <v>542</v>
      </c>
      <c r="C206" s="9" t="s">
        <v>254</v>
      </c>
      <c r="D206" s="16">
        <v>116.67</v>
      </c>
      <c r="E206" s="7">
        <f t="shared" si="24"/>
        <v>105.003</v>
      </c>
      <c r="F206" s="7">
        <f t="shared" si="25"/>
        <v>99.169499999999999</v>
      </c>
      <c r="G206" s="7">
        <f t="shared" si="26"/>
        <v>93.336000000000013</v>
      </c>
      <c r="H206" s="7">
        <f t="shared" si="27"/>
        <v>87.502499999999998</v>
      </c>
      <c r="I206" s="112"/>
      <c r="K206" s="94"/>
    </row>
    <row r="207" spans="1:11">
      <c r="A207" s="95" t="s">
        <v>284</v>
      </c>
      <c r="B207" s="109" t="s">
        <v>542</v>
      </c>
      <c r="C207" s="9" t="s">
        <v>267</v>
      </c>
      <c r="D207" s="16">
        <v>144.91</v>
      </c>
      <c r="E207" s="7">
        <f t="shared" si="24"/>
        <v>130.41900000000001</v>
      </c>
      <c r="F207" s="7">
        <f t="shared" si="25"/>
        <v>123.17349999999999</v>
      </c>
      <c r="G207" s="7">
        <f t="shared" si="26"/>
        <v>115.928</v>
      </c>
      <c r="H207" s="7">
        <f t="shared" si="27"/>
        <v>108.6825</v>
      </c>
      <c r="I207" s="112"/>
      <c r="J207" s="92"/>
    </row>
    <row r="208" spans="1:11">
      <c r="A208" s="95" t="s">
        <v>24</v>
      </c>
      <c r="B208" s="109" t="s">
        <v>542</v>
      </c>
      <c r="C208" s="9" t="s">
        <v>131</v>
      </c>
      <c r="D208" s="16">
        <v>150.66999999999999</v>
      </c>
      <c r="E208" s="7">
        <f t="shared" si="24"/>
        <v>135.60299999999998</v>
      </c>
      <c r="F208" s="7">
        <f t="shared" si="25"/>
        <v>128.06949999999998</v>
      </c>
      <c r="G208" s="7">
        <f t="shared" si="26"/>
        <v>120.536</v>
      </c>
      <c r="H208" s="7">
        <f t="shared" si="27"/>
        <v>113.0025</v>
      </c>
      <c r="I208" s="112"/>
      <c r="J208" s="92"/>
    </row>
    <row r="209" spans="1:10">
      <c r="A209" s="95" t="s">
        <v>284</v>
      </c>
      <c r="B209" s="109" t="s">
        <v>542</v>
      </c>
      <c r="C209" s="9" t="s">
        <v>121</v>
      </c>
      <c r="D209" s="16">
        <v>144.43</v>
      </c>
      <c r="E209" s="7">
        <f t="shared" si="24"/>
        <v>129.98700000000002</v>
      </c>
      <c r="F209" s="7">
        <f t="shared" si="25"/>
        <v>122.7655</v>
      </c>
      <c r="G209" s="7">
        <f t="shared" si="26"/>
        <v>115.54400000000001</v>
      </c>
      <c r="H209" s="7">
        <f t="shared" si="27"/>
        <v>108.32250000000001</v>
      </c>
      <c r="I209" s="112"/>
      <c r="J209" s="92"/>
    </row>
    <row r="210" spans="1:10">
      <c r="A210" s="95"/>
      <c r="B210" s="109" t="s">
        <v>542</v>
      </c>
      <c r="C210" s="9" t="s">
        <v>268</v>
      </c>
      <c r="D210" s="16">
        <v>142.44</v>
      </c>
      <c r="E210" s="7">
        <f t="shared" si="24"/>
        <v>128.196</v>
      </c>
      <c r="F210" s="7">
        <f t="shared" si="25"/>
        <v>121.074</v>
      </c>
      <c r="G210" s="7">
        <f t="shared" si="26"/>
        <v>113.952</v>
      </c>
      <c r="H210" s="7">
        <f t="shared" si="27"/>
        <v>106.83</v>
      </c>
      <c r="I210" s="112"/>
      <c r="J210" s="92"/>
    </row>
    <row r="211" spans="1:10">
      <c r="A211" s="95" t="s">
        <v>16</v>
      </c>
      <c r="B211" s="109" t="s">
        <v>542</v>
      </c>
      <c r="C211" s="9" t="s">
        <v>285</v>
      </c>
      <c r="D211" s="16">
        <v>128.19999999999999</v>
      </c>
      <c r="E211" s="7">
        <f t="shared" si="24"/>
        <v>115.38</v>
      </c>
      <c r="F211" s="7">
        <f t="shared" si="25"/>
        <v>108.96999999999998</v>
      </c>
      <c r="G211" s="7">
        <f t="shared" si="26"/>
        <v>102.56</v>
      </c>
      <c r="H211" s="7">
        <f t="shared" si="27"/>
        <v>96.149999999999991</v>
      </c>
      <c r="I211" s="112"/>
      <c r="J211" s="92"/>
    </row>
    <row r="212" spans="1:10">
      <c r="A212" s="95" t="s">
        <v>15</v>
      </c>
      <c r="B212" s="109" t="s">
        <v>542</v>
      </c>
      <c r="C212" s="9" t="s">
        <v>124</v>
      </c>
      <c r="D212" s="16">
        <v>111.54</v>
      </c>
      <c r="E212" s="7">
        <f t="shared" si="24"/>
        <v>100.38600000000001</v>
      </c>
      <c r="F212" s="7">
        <f t="shared" si="25"/>
        <v>94.808999999999997</v>
      </c>
      <c r="G212" s="7">
        <f t="shared" si="26"/>
        <v>89.232000000000014</v>
      </c>
      <c r="H212" s="7">
        <f t="shared" si="27"/>
        <v>83.655000000000001</v>
      </c>
      <c r="I212" s="112"/>
    </row>
    <row r="213" spans="1:10">
      <c r="A213" s="95" t="s">
        <v>16</v>
      </c>
      <c r="B213" s="109" t="s">
        <v>542</v>
      </c>
      <c r="C213" s="9" t="s">
        <v>228</v>
      </c>
      <c r="D213" s="16">
        <v>105.05</v>
      </c>
      <c r="E213" s="7">
        <f t="shared" si="24"/>
        <v>94.545000000000002</v>
      </c>
      <c r="F213" s="7">
        <f t="shared" si="25"/>
        <v>89.29249999999999</v>
      </c>
      <c r="G213" s="7">
        <f t="shared" si="26"/>
        <v>84.04</v>
      </c>
      <c r="H213" s="7">
        <f t="shared" si="27"/>
        <v>78.787499999999994</v>
      </c>
      <c r="I213" s="112"/>
    </row>
    <row r="214" spans="1:10">
      <c r="A214" s="95"/>
      <c r="B214" s="109" t="s">
        <v>542</v>
      </c>
      <c r="C214" s="116" t="s">
        <v>525</v>
      </c>
      <c r="D214" s="16">
        <v>121.35</v>
      </c>
      <c r="E214" s="7">
        <f t="shared" si="24"/>
        <v>109.215</v>
      </c>
      <c r="F214" s="7">
        <f t="shared" si="25"/>
        <v>103.14749999999999</v>
      </c>
      <c r="G214" s="7">
        <f t="shared" si="26"/>
        <v>97.08</v>
      </c>
      <c r="H214" s="7">
        <f t="shared" si="27"/>
        <v>91.012499999999989</v>
      </c>
      <c r="I214" s="112" t="s">
        <v>445</v>
      </c>
      <c r="J214" s="99" t="s">
        <v>530</v>
      </c>
    </row>
    <row r="215" spans="1:10">
      <c r="A215" s="95" t="s">
        <v>16</v>
      </c>
      <c r="B215" s="109" t="s">
        <v>542</v>
      </c>
      <c r="C215" s="9" t="s">
        <v>229</v>
      </c>
      <c r="D215" s="16">
        <v>111.19</v>
      </c>
      <c r="E215" s="7">
        <f>D215*0.9</f>
        <v>100.071</v>
      </c>
      <c r="F215" s="7">
        <f>D215*0.85</f>
        <v>94.511499999999998</v>
      </c>
      <c r="G215" s="7">
        <f>D215*0.8</f>
        <v>88.951999999999998</v>
      </c>
      <c r="H215" s="7">
        <f>D215*0.75</f>
        <v>83.392499999999998</v>
      </c>
      <c r="I215" s="112"/>
    </row>
    <row r="216" spans="1:10">
      <c r="A216" s="95" t="s">
        <v>7</v>
      </c>
      <c r="B216" s="109" t="s">
        <v>542</v>
      </c>
      <c r="C216" s="9" t="s">
        <v>125</v>
      </c>
      <c r="D216" s="16">
        <v>118.59</v>
      </c>
      <c r="E216" s="7">
        <f>D216*0.9</f>
        <v>106.73100000000001</v>
      </c>
      <c r="F216" s="7">
        <f>D216*0.85</f>
        <v>100.8015</v>
      </c>
      <c r="G216" s="7">
        <f>D216*0.8</f>
        <v>94.872000000000014</v>
      </c>
      <c r="H216" s="7">
        <f>D216*0.75</f>
        <v>88.942499999999995</v>
      </c>
      <c r="I216" s="112"/>
    </row>
    <row r="217" spans="1:10">
      <c r="A217" s="95" t="s">
        <v>32</v>
      </c>
      <c r="B217" s="109" t="s">
        <v>542</v>
      </c>
      <c r="C217" s="9" t="s">
        <v>269</v>
      </c>
      <c r="D217" s="16">
        <v>129.53</v>
      </c>
      <c r="E217" s="7">
        <f>D217*0.9</f>
        <v>116.577</v>
      </c>
      <c r="F217" s="7">
        <f>D217*0.85</f>
        <v>110.1005</v>
      </c>
      <c r="G217" s="7">
        <f>D217*0.8</f>
        <v>103.62400000000001</v>
      </c>
      <c r="H217" s="7">
        <f>D217*0.75</f>
        <v>97.147500000000008</v>
      </c>
      <c r="I217" s="112"/>
    </row>
    <row r="218" spans="1:10">
      <c r="A218" s="95"/>
      <c r="B218" s="95" t="s">
        <v>543</v>
      </c>
      <c r="C218" s="6" t="s">
        <v>202</v>
      </c>
      <c r="D218" s="16"/>
      <c r="E218" s="7"/>
      <c r="F218" s="7"/>
      <c r="G218" s="7"/>
      <c r="H218" s="7"/>
      <c r="I218" s="112"/>
    </row>
    <row r="219" spans="1:10">
      <c r="A219" s="95"/>
      <c r="B219" s="95" t="s">
        <v>544</v>
      </c>
      <c r="C219" s="9" t="s">
        <v>132</v>
      </c>
      <c r="D219" s="16">
        <v>225</v>
      </c>
      <c r="E219" s="7">
        <f>D219*0.9</f>
        <v>202.5</v>
      </c>
      <c r="F219" s="7">
        <f>D219*0.85</f>
        <v>191.25</v>
      </c>
      <c r="G219" s="7">
        <f>D219*0.8</f>
        <v>180</v>
      </c>
      <c r="H219" s="7">
        <f>D219*0.75</f>
        <v>168.75</v>
      </c>
      <c r="I219" s="112"/>
    </row>
    <row r="220" spans="1:10">
      <c r="A220" s="95"/>
      <c r="B220" s="95" t="s">
        <v>544</v>
      </c>
      <c r="C220" s="116" t="s">
        <v>526</v>
      </c>
      <c r="D220" s="16">
        <v>144</v>
      </c>
      <c r="E220" s="7">
        <f>D220*0.9</f>
        <v>129.6</v>
      </c>
      <c r="F220" s="7">
        <f>D220*0.85</f>
        <v>122.39999999999999</v>
      </c>
      <c r="G220" s="7">
        <f>D220*0.8</f>
        <v>115.2</v>
      </c>
      <c r="H220" s="7">
        <f>D220*0.75</f>
        <v>108</v>
      </c>
      <c r="I220" s="112" t="s">
        <v>445</v>
      </c>
      <c r="J220" s="99" t="s">
        <v>530</v>
      </c>
    </row>
    <row r="221" spans="1:10">
      <c r="A221" s="95" t="s">
        <v>41</v>
      </c>
      <c r="B221" s="95" t="s">
        <v>544</v>
      </c>
      <c r="C221" s="9" t="s">
        <v>136</v>
      </c>
      <c r="D221" s="16">
        <v>102.19</v>
      </c>
      <c r="E221" s="7">
        <f t="shared" ref="E221:E240" si="28">D221*0.9</f>
        <v>91.971000000000004</v>
      </c>
      <c r="F221" s="7">
        <f t="shared" ref="F221:F240" si="29">D221*0.85</f>
        <v>86.861499999999992</v>
      </c>
      <c r="G221" s="7">
        <f t="shared" ref="G221:G240" si="30">D221*0.8</f>
        <v>81.75200000000001</v>
      </c>
      <c r="H221" s="7">
        <f t="shared" ref="H221:H240" si="31">D221*0.75</f>
        <v>76.642499999999998</v>
      </c>
      <c r="I221" s="112"/>
    </row>
    <row r="222" spans="1:10">
      <c r="A222" s="95" t="s">
        <v>42</v>
      </c>
      <c r="B222" s="95" t="s">
        <v>544</v>
      </c>
      <c r="C222" s="9" t="s">
        <v>134</v>
      </c>
      <c r="D222" s="16">
        <v>92.86</v>
      </c>
      <c r="E222" s="7">
        <f t="shared" si="28"/>
        <v>83.573999999999998</v>
      </c>
      <c r="F222" s="7">
        <f t="shared" si="29"/>
        <v>78.930999999999997</v>
      </c>
      <c r="G222" s="7">
        <f t="shared" si="30"/>
        <v>74.287999999999997</v>
      </c>
      <c r="H222" s="7">
        <f t="shared" si="31"/>
        <v>69.644999999999996</v>
      </c>
      <c r="I222" s="112"/>
    </row>
    <row r="223" spans="1:10">
      <c r="A223" s="95" t="s">
        <v>41</v>
      </c>
      <c r="B223" s="95" t="s">
        <v>544</v>
      </c>
      <c r="C223" s="9" t="s">
        <v>133</v>
      </c>
      <c r="D223" s="16">
        <v>128.57</v>
      </c>
      <c r="E223" s="7">
        <f t="shared" si="28"/>
        <v>115.71299999999999</v>
      </c>
      <c r="F223" s="7">
        <f t="shared" si="29"/>
        <v>109.28449999999999</v>
      </c>
      <c r="G223" s="7">
        <f t="shared" si="30"/>
        <v>102.85599999999999</v>
      </c>
      <c r="H223" s="7">
        <f t="shared" si="31"/>
        <v>96.427499999999995</v>
      </c>
      <c r="I223" s="112"/>
    </row>
    <row r="224" spans="1:10">
      <c r="A224" s="95" t="s">
        <v>4</v>
      </c>
      <c r="B224" s="95" t="s">
        <v>544</v>
      </c>
      <c r="C224" s="9" t="s">
        <v>135</v>
      </c>
      <c r="D224" s="16">
        <v>115.66</v>
      </c>
      <c r="E224" s="7">
        <f t="shared" si="28"/>
        <v>104.09399999999999</v>
      </c>
      <c r="F224" s="7">
        <f t="shared" si="29"/>
        <v>98.310999999999993</v>
      </c>
      <c r="G224" s="7">
        <f t="shared" si="30"/>
        <v>92.528000000000006</v>
      </c>
      <c r="H224" s="7">
        <f t="shared" si="31"/>
        <v>86.745000000000005</v>
      </c>
      <c r="I224" s="112"/>
    </row>
    <row r="225" spans="1:10">
      <c r="A225" s="95" t="s">
        <v>43</v>
      </c>
      <c r="B225" s="95" t="s">
        <v>544</v>
      </c>
      <c r="C225" s="9" t="s">
        <v>137</v>
      </c>
      <c r="D225" s="16">
        <v>107.86</v>
      </c>
      <c r="E225" s="7">
        <f t="shared" si="28"/>
        <v>97.073999999999998</v>
      </c>
      <c r="F225" s="7">
        <f t="shared" si="29"/>
        <v>91.680999999999997</v>
      </c>
      <c r="G225" s="7">
        <f t="shared" si="30"/>
        <v>86.288000000000011</v>
      </c>
      <c r="H225" s="7">
        <f t="shared" si="31"/>
        <v>80.894999999999996</v>
      </c>
      <c r="I225" s="112"/>
    </row>
    <row r="226" spans="1:10">
      <c r="A226" s="95" t="s">
        <v>0</v>
      </c>
      <c r="B226" s="95" t="s">
        <v>544</v>
      </c>
      <c r="C226" s="9" t="s">
        <v>138</v>
      </c>
      <c r="D226" s="16">
        <v>112.94</v>
      </c>
      <c r="E226" s="7">
        <f t="shared" si="28"/>
        <v>101.646</v>
      </c>
      <c r="F226" s="7">
        <f t="shared" si="29"/>
        <v>95.998999999999995</v>
      </c>
      <c r="G226" s="7">
        <f t="shared" si="30"/>
        <v>90.352000000000004</v>
      </c>
      <c r="H226" s="7">
        <f t="shared" si="31"/>
        <v>84.704999999999998</v>
      </c>
      <c r="I226" s="112"/>
    </row>
    <row r="227" spans="1:10">
      <c r="A227" s="95" t="s">
        <v>44</v>
      </c>
      <c r="B227" s="95" t="s">
        <v>544</v>
      </c>
      <c r="C227" s="9" t="s">
        <v>139</v>
      </c>
      <c r="D227" s="16">
        <v>104.51</v>
      </c>
      <c r="E227" s="7">
        <f t="shared" si="28"/>
        <v>94.059000000000012</v>
      </c>
      <c r="F227" s="7">
        <f t="shared" si="29"/>
        <v>88.833500000000001</v>
      </c>
      <c r="G227" s="7">
        <f t="shared" si="30"/>
        <v>83.608000000000004</v>
      </c>
      <c r="H227" s="7">
        <f t="shared" si="31"/>
        <v>78.382500000000007</v>
      </c>
      <c r="I227" s="112"/>
    </row>
    <row r="228" spans="1:10">
      <c r="A228" s="95" t="s">
        <v>41</v>
      </c>
      <c r="B228" s="95" t="s">
        <v>544</v>
      </c>
      <c r="C228" s="9" t="s">
        <v>142</v>
      </c>
      <c r="D228" s="16">
        <v>121.82</v>
      </c>
      <c r="E228" s="7">
        <f t="shared" si="28"/>
        <v>109.63799999999999</v>
      </c>
      <c r="F228" s="7">
        <f t="shared" si="29"/>
        <v>103.547</v>
      </c>
      <c r="G228" s="7">
        <f t="shared" si="30"/>
        <v>97.456000000000003</v>
      </c>
      <c r="H228" s="7">
        <f t="shared" si="31"/>
        <v>91.364999999999995</v>
      </c>
      <c r="I228" s="112"/>
    </row>
    <row r="229" spans="1:10">
      <c r="A229" s="95" t="s">
        <v>12</v>
      </c>
      <c r="B229" s="95" t="s">
        <v>544</v>
      </c>
      <c r="C229" s="9" t="s">
        <v>141</v>
      </c>
      <c r="D229" s="16">
        <v>169.23</v>
      </c>
      <c r="E229" s="7">
        <f t="shared" si="28"/>
        <v>152.30699999999999</v>
      </c>
      <c r="F229" s="7">
        <f t="shared" si="29"/>
        <v>143.84549999999999</v>
      </c>
      <c r="G229" s="7">
        <f t="shared" si="30"/>
        <v>135.38399999999999</v>
      </c>
      <c r="H229" s="7">
        <f t="shared" si="31"/>
        <v>126.92249999999999</v>
      </c>
      <c r="I229" s="112"/>
    </row>
    <row r="230" spans="1:10">
      <c r="A230" s="95" t="s">
        <v>45</v>
      </c>
      <c r="B230" s="95" t="s">
        <v>544</v>
      </c>
      <c r="C230" s="9" t="s">
        <v>140</v>
      </c>
      <c r="D230" s="16">
        <v>117.34</v>
      </c>
      <c r="E230" s="7">
        <f t="shared" si="28"/>
        <v>105.60600000000001</v>
      </c>
      <c r="F230" s="7">
        <f t="shared" si="29"/>
        <v>99.739000000000004</v>
      </c>
      <c r="G230" s="7">
        <f t="shared" si="30"/>
        <v>93.872000000000014</v>
      </c>
      <c r="H230" s="7">
        <f t="shared" si="31"/>
        <v>88.004999999999995</v>
      </c>
      <c r="I230" s="112"/>
    </row>
    <row r="231" spans="1:10">
      <c r="A231" s="95" t="s">
        <v>31</v>
      </c>
      <c r="B231" s="95" t="s">
        <v>544</v>
      </c>
      <c r="C231" s="9" t="s">
        <v>144</v>
      </c>
      <c r="D231" s="16">
        <v>115</v>
      </c>
      <c r="E231" s="7">
        <f t="shared" si="28"/>
        <v>103.5</v>
      </c>
      <c r="F231" s="7">
        <f t="shared" si="29"/>
        <v>97.75</v>
      </c>
      <c r="G231" s="7">
        <f t="shared" si="30"/>
        <v>92</v>
      </c>
      <c r="H231" s="7">
        <f t="shared" si="31"/>
        <v>86.25</v>
      </c>
      <c r="I231" s="112"/>
    </row>
    <row r="232" spans="1:10">
      <c r="A232" s="95" t="s">
        <v>46</v>
      </c>
      <c r="B232" s="95" t="s">
        <v>544</v>
      </c>
      <c r="C232" s="9" t="s">
        <v>143</v>
      </c>
      <c r="D232" s="16">
        <v>131.43</v>
      </c>
      <c r="E232" s="7">
        <f t="shared" si="28"/>
        <v>118.28700000000001</v>
      </c>
      <c r="F232" s="7">
        <f t="shared" si="29"/>
        <v>111.71550000000001</v>
      </c>
      <c r="G232" s="7">
        <f t="shared" si="30"/>
        <v>105.14400000000001</v>
      </c>
      <c r="H232" s="7">
        <f t="shared" si="31"/>
        <v>98.572500000000005</v>
      </c>
      <c r="I232" s="112"/>
    </row>
    <row r="233" spans="1:10">
      <c r="A233" s="95" t="s">
        <v>43</v>
      </c>
      <c r="B233" s="95" t="s">
        <v>544</v>
      </c>
      <c r="C233" s="9" t="s">
        <v>145</v>
      </c>
      <c r="D233" s="16">
        <v>169.54</v>
      </c>
      <c r="E233" s="7">
        <f t="shared" si="28"/>
        <v>152.58599999999998</v>
      </c>
      <c r="F233" s="7">
        <f t="shared" si="29"/>
        <v>144.10899999999998</v>
      </c>
      <c r="G233" s="7">
        <f t="shared" si="30"/>
        <v>135.63200000000001</v>
      </c>
      <c r="H233" s="7">
        <f t="shared" si="31"/>
        <v>127.155</v>
      </c>
      <c r="I233" s="112"/>
      <c r="J233" s="92"/>
    </row>
    <row r="234" spans="1:10">
      <c r="A234" s="95"/>
      <c r="B234" s="95" t="s">
        <v>544</v>
      </c>
      <c r="C234" s="9" t="s">
        <v>447</v>
      </c>
      <c r="D234" s="16">
        <v>100</v>
      </c>
      <c r="E234" s="7">
        <f t="shared" si="28"/>
        <v>90</v>
      </c>
      <c r="F234" s="7">
        <f t="shared" si="29"/>
        <v>85</v>
      </c>
      <c r="G234" s="7">
        <f t="shared" si="30"/>
        <v>80</v>
      </c>
      <c r="H234" s="7">
        <f t="shared" si="31"/>
        <v>75</v>
      </c>
      <c r="I234" s="112"/>
      <c r="J234" s="92"/>
    </row>
    <row r="235" spans="1:10">
      <c r="A235" s="95" t="s">
        <v>15</v>
      </c>
      <c r="B235" s="95" t="s">
        <v>544</v>
      </c>
      <c r="C235" s="9" t="s">
        <v>448</v>
      </c>
      <c r="D235" s="16">
        <v>115.7</v>
      </c>
      <c r="E235" s="7">
        <f t="shared" si="28"/>
        <v>104.13000000000001</v>
      </c>
      <c r="F235" s="7">
        <f t="shared" si="29"/>
        <v>98.344999999999999</v>
      </c>
      <c r="G235" s="7">
        <f t="shared" si="30"/>
        <v>92.56</v>
      </c>
      <c r="H235" s="7">
        <f t="shared" si="31"/>
        <v>86.775000000000006</v>
      </c>
      <c r="I235" s="112"/>
      <c r="J235" s="92"/>
    </row>
    <row r="236" spans="1:10">
      <c r="A236" s="95" t="s">
        <v>37</v>
      </c>
      <c r="B236" s="95" t="s">
        <v>544</v>
      </c>
      <c r="C236" s="9" t="s">
        <v>146</v>
      </c>
      <c r="D236" s="16">
        <v>101.33</v>
      </c>
      <c r="E236" s="7">
        <f t="shared" si="28"/>
        <v>91.197000000000003</v>
      </c>
      <c r="F236" s="7">
        <f t="shared" si="29"/>
        <v>86.130499999999998</v>
      </c>
      <c r="G236" s="7">
        <f t="shared" si="30"/>
        <v>81.064000000000007</v>
      </c>
      <c r="H236" s="7">
        <f t="shared" si="31"/>
        <v>75.997500000000002</v>
      </c>
      <c r="I236" s="112"/>
      <c r="J236" s="92"/>
    </row>
    <row r="237" spans="1:10">
      <c r="A237" s="95" t="s">
        <v>8</v>
      </c>
      <c r="B237" s="95" t="s">
        <v>544</v>
      </c>
      <c r="C237" s="9" t="s">
        <v>147</v>
      </c>
      <c r="D237" s="16">
        <v>98.91</v>
      </c>
      <c r="E237" s="7">
        <f t="shared" si="28"/>
        <v>89.019000000000005</v>
      </c>
      <c r="F237" s="7">
        <f t="shared" si="29"/>
        <v>84.073499999999996</v>
      </c>
      <c r="G237" s="7">
        <f t="shared" si="30"/>
        <v>79.128</v>
      </c>
      <c r="H237" s="7">
        <f t="shared" si="31"/>
        <v>74.182500000000005</v>
      </c>
      <c r="I237" s="112"/>
      <c r="J237" s="92"/>
    </row>
    <row r="238" spans="1:10">
      <c r="A238" s="95" t="s">
        <v>47</v>
      </c>
      <c r="B238" s="95" t="s">
        <v>544</v>
      </c>
      <c r="C238" s="9" t="s">
        <v>148</v>
      </c>
      <c r="D238" s="16">
        <v>97.02</v>
      </c>
      <c r="E238" s="7">
        <f t="shared" si="28"/>
        <v>87.317999999999998</v>
      </c>
      <c r="F238" s="7">
        <f t="shared" si="29"/>
        <v>82.466999999999999</v>
      </c>
      <c r="G238" s="7">
        <f t="shared" si="30"/>
        <v>77.616</v>
      </c>
      <c r="H238" s="7">
        <f t="shared" si="31"/>
        <v>72.765000000000001</v>
      </c>
      <c r="I238" s="112"/>
      <c r="J238" s="92"/>
    </row>
    <row r="239" spans="1:10">
      <c r="A239" s="95"/>
      <c r="B239" s="95" t="s">
        <v>544</v>
      </c>
      <c r="C239" s="9" t="s">
        <v>149</v>
      </c>
      <c r="D239" s="16">
        <v>88.78</v>
      </c>
      <c r="E239" s="7">
        <f t="shared" si="28"/>
        <v>79.902000000000001</v>
      </c>
      <c r="F239" s="7">
        <f t="shared" si="29"/>
        <v>75.462999999999994</v>
      </c>
      <c r="G239" s="7">
        <f t="shared" si="30"/>
        <v>71.024000000000001</v>
      </c>
      <c r="H239" s="7">
        <f t="shared" si="31"/>
        <v>66.585000000000008</v>
      </c>
      <c r="I239" s="112"/>
      <c r="J239" s="92"/>
    </row>
    <row r="240" spans="1:10">
      <c r="A240" s="95" t="s">
        <v>5</v>
      </c>
      <c r="B240" s="95" t="s">
        <v>544</v>
      </c>
      <c r="C240" s="9" t="s">
        <v>282</v>
      </c>
      <c r="D240" s="16">
        <v>160.94</v>
      </c>
      <c r="E240" s="7">
        <f t="shared" si="28"/>
        <v>144.846</v>
      </c>
      <c r="F240" s="7">
        <f t="shared" si="29"/>
        <v>136.79900000000001</v>
      </c>
      <c r="G240" s="7">
        <f t="shared" si="30"/>
        <v>128.75200000000001</v>
      </c>
      <c r="H240" s="7">
        <f t="shared" si="31"/>
        <v>120.705</v>
      </c>
      <c r="I240" s="112"/>
      <c r="J240" s="92"/>
    </row>
    <row r="241" spans="1:10">
      <c r="A241" s="95"/>
      <c r="B241" s="95" t="s">
        <v>433</v>
      </c>
      <c r="C241" s="6" t="s">
        <v>203</v>
      </c>
      <c r="D241" s="16"/>
      <c r="E241" s="7"/>
      <c r="F241" s="7"/>
      <c r="G241" s="7"/>
      <c r="H241" s="7"/>
      <c r="I241" s="112"/>
      <c r="J241" s="92"/>
    </row>
    <row r="242" spans="1:10">
      <c r="A242" s="95" t="s">
        <v>6</v>
      </c>
      <c r="B242" s="95" t="s">
        <v>545</v>
      </c>
      <c r="C242" s="9" t="s">
        <v>150</v>
      </c>
      <c r="D242" s="16">
        <v>150.36000000000001</v>
      </c>
      <c r="E242" s="7">
        <f>D242*0.9</f>
        <v>135.32400000000001</v>
      </c>
      <c r="F242" s="7">
        <f>D242*0.85</f>
        <v>127.80600000000001</v>
      </c>
      <c r="G242" s="7">
        <f>D242*0.8</f>
        <v>120.28800000000001</v>
      </c>
      <c r="H242" s="7">
        <f>D242*0.75</f>
        <v>112.77000000000001</v>
      </c>
      <c r="I242" s="112"/>
      <c r="J242" s="92"/>
    </row>
    <row r="243" spans="1:10">
      <c r="A243" s="95"/>
      <c r="B243" s="95" t="s">
        <v>545</v>
      </c>
      <c r="C243" s="10" t="s">
        <v>304</v>
      </c>
      <c r="D243" s="16">
        <v>138.97999999999999</v>
      </c>
      <c r="E243" s="7">
        <f>D243*0.9</f>
        <v>125.08199999999999</v>
      </c>
      <c r="F243" s="7">
        <f>D243*0.85</f>
        <v>118.13299999999998</v>
      </c>
      <c r="G243" s="7">
        <f>D243*0.8</f>
        <v>111.184</v>
      </c>
      <c r="H243" s="7">
        <f>D243*0.75</f>
        <v>104.23499999999999</v>
      </c>
      <c r="I243" s="112"/>
      <c r="J243" s="92"/>
    </row>
    <row r="244" spans="1:10">
      <c r="A244" s="95"/>
      <c r="B244" s="95" t="s">
        <v>545</v>
      </c>
      <c r="C244" s="10" t="s">
        <v>494</v>
      </c>
      <c r="D244" s="16">
        <v>140.94999999999999</v>
      </c>
      <c r="E244" s="7">
        <f>D244*0.9</f>
        <v>126.85499999999999</v>
      </c>
      <c r="F244" s="7">
        <f>D244*0.85</f>
        <v>119.80749999999999</v>
      </c>
      <c r="G244" s="7">
        <f>D244*0.8</f>
        <v>112.75999999999999</v>
      </c>
      <c r="H244" s="7">
        <f>D244*0.75</f>
        <v>105.71249999999999</v>
      </c>
      <c r="I244" s="112"/>
      <c r="J244" s="92"/>
    </row>
    <row r="245" spans="1:10">
      <c r="A245" s="95"/>
      <c r="B245" s="95" t="s">
        <v>438</v>
      </c>
      <c r="C245" s="6" t="s">
        <v>204</v>
      </c>
      <c r="D245" s="16"/>
      <c r="E245" s="7"/>
      <c r="F245" s="7"/>
      <c r="G245" s="7"/>
      <c r="H245" s="7"/>
      <c r="I245" s="112"/>
      <c r="J245" s="92"/>
    </row>
    <row r="246" spans="1:10">
      <c r="A246" s="95" t="s">
        <v>490</v>
      </c>
      <c r="B246" s="95" t="s">
        <v>546</v>
      </c>
      <c r="C246" s="13" t="s">
        <v>230</v>
      </c>
      <c r="D246" s="16">
        <v>145.52000000000001</v>
      </c>
      <c r="E246" s="7">
        <f>D246*0.9</f>
        <v>130.96800000000002</v>
      </c>
      <c r="F246" s="7">
        <f>D246*0.85</f>
        <v>123.69200000000001</v>
      </c>
      <c r="G246" s="7">
        <f>D246*0.8</f>
        <v>116.41600000000001</v>
      </c>
      <c r="H246" s="7">
        <f>D246*0.75</f>
        <v>109.14000000000001</v>
      </c>
      <c r="I246" s="112"/>
    </row>
    <row r="247" spans="1:10">
      <c r="A247" s="95"/>
      <c r="B247" s="95" t="s">
        <v>546</v>
      </c>
      <c r="C247" s="91" t="s">
        <v>446</v>
      </c>
      <c r="D247" s="16">
        <v>147.81216688016002</v>
      </c>
      <c r="E247" s="7">
        <f>D247*0.9</f>
        <v>133.03095019214402</v>
      </c>
      <c r="F247" s="7">
        <f>D247*0.85</f>
        <v>125.64034184813602</v>
      </c>
      <c r="G247" s="7">
        <f>D247*0.8</f>
        <v>118.24973350412802</v>
      </c>
      <c r="H247" s="7">
        <f>D247*0.75</f>
        <v>110.85912516012002</v>
      </c>
      <c r="I247" s="112"/>
    </row>
    <row r="248" spans="1:10">
      <c r="A248" s="95"/>
      <c r="B248" s="109"/>
      <c r="C248" s="9" t="s">
        <v>560</v>
      </c>
      <c r="D248" s="16">
        <v>144.13999999999999</v>
      </c>
      <c r="E248" s="7">
        <f>D248*0.9</f>
        <v>129.726</v>
      </c>
      <c r="F248" s="7">
        <f>D248*0.85</f>
        <v>122.51899999999999</v>
      </c>
      <c r="G248" s="7">
        <f>D248*0.8</f>
        <v>115.312</v>
      </c>
      <c r="H248" s="7">
        <f>D248*0.75</f>
        <v>108.10499999999999</v>
      </c>
      <c r="I248" s="112"/>
    </row>
    <row r="249" spans="1:10">
      <c r="A249" s="95" t="s">
        <v>48</v>
      </c>
      <c r="B249" s="95" t="s">
        <v>546</v>
      </c>
      <c r="C249" s="9" t="s">
        <v>151</v>
      </c>
      <c r="D249" s="16">
        <v>169.51</v>
      </c>
      <c r="E249" s="7">
        <f>D249*0.9</f>
        <v>152.559</v>
      </c>
      <c r="F249" s="7">
        <f>D249*0.85</f>
        <v>144.08349999999999</v>
      </c>
      <c r="G249" s="7">
        <f>D249*0.8</f>
        <v>135.608</v>
      </c>
      <c r="H249" s="7">
        <f>D249*0.75</f>
        <v>127.13249999999999</v>
      </c>
      <c r="I249" s="112"/>
    </row>
    <row r="250" spans="1:10">
      <c r="A250" s="95"/>
      <c r="B250" s="95" t="s">
        <v>546</v>
      </c>
      <c r="C250" s="116" t="s">
        <v>520</v>
      </c>
      <c r="D250" s="16">
        <v>164.51</v>
      </c>
      <c r="E250" s="7">
        <f>D250*0.9</f>
        <v>148.059</v>
      </c>
      <c r="F250" s="7">
        <f>D250*0.85</f>
        <v>139.83349999999999</v>
      </c>
      <c r="G250" s="7">
        <f>D250*0.8</f>
        <v>131.608</v>
      </c>
      <c r="H250" s="7">
        <f>D250*0.75</f>
        <v>123.38249999999999</v>
      </c>
      <c r="I250" s="112" t="s">
        <v>445</v>
      </c>
      <c r="J250" s="99" t="s">
        <v>530</v>
      </c>
    </row>
    <row r="251" spans="1:10">
      <c r="A251" s="95" t="s">
        <v>48</v>
      </c>
      <c r="B251" s="95" t="s">
        <v>546</v>
      </c>
      <c r="C251" s="9" t="s">
        <v>152</v>
      </c>
      <c r="D251" s="16">
        <v>143.38</v>
      </c>
      <c r="E251" s="7">
        <f>D251*0.9</f>
        <v>129.042</v>
      </c>
      <c r="F251" s="7">
        <f>D251*0.85</f>
        <v>121.87299999999999</v>
      </c>
      <c r="G251" s="7">
        <f>D251*0.8</f>
        <v>114.70400000000001</v>
      </c>
      <c r="H251" s="7">
        <f>D251*0.75</f>
        <v>107.535</v>
      </c>
      <c r="I251" s="112"/>
    </row>
    <row r="252" spans="1:10">
      <c r="A252" s="95" t="s">
        <v>490</v>
      </c>
      <c r="B252" s="95" t="s">
        <v>546</v>
      </c>
      <c r="C252" s="9" t="s">
        <v>281</v>
      </c>
      <c r="D252" s="16">
        <v>151.46</v>
      </c>
      <c r="E252" s="7">
        <f>D252*0.9</f>
        <v>136.31400000000002</v>
      </c>
      <c r="F252" s="7">
        <f>D252*0.85</f>
        <v>128.74100000000001</v>
      </c>
      <c r="G252" s="7">
        <f>D252*0.8</f>
        <v>121.16800000000001</v>
      </c>
      <c r="H252" s="7">
        <f>D252*0.75</f>
        <v>113.595</v>
      </c>
      <c r="I252" s="112"/>
    </row>
    <row r="253" spans="1:10">
      <c r="A253" s="95"/>
      <c r="B253" s="95" t="s">
        <v>546</v>
      </c>
      <c r="C253" s="91" t="s">
        <v>481</v>
      </c>
      <c r="D253" s="16">
        <v>146.72482034256001</v>
      </c>
      <c r="E253" s="7">
        <f>D253*0.9</f>
        <v>132.052338308304</v>
      </c>
      <c r="F253" s="7">
        <f>D253*0.85</f>
        <v>124.716097291176</v>
      </c>
      <c r="G253" s="7">
        <f>D253*0.8</f>
        <v>117.37985627404801</v>
      </c>
      <c r="H253" s="7">
        <f>D253*0.75</f>
        <v>110.04361525692001</v>
      </c>
      <c r="I253" s="112"/>
    </row>
    <row r="254" spans="1:10">
      <c r="A254" s="95" t="s">
        <v>48</v>
      </c>
      <c r="B254" s="95" t="s">
        <v>546</v>
      </c>
      <c r="C254" s="9" t="s">
        <v>153</v>
      </c>
      <c r="D254" s="16">
        <v>151.59</v>
      </c>
      <c r="E254" s="7">
        <f>D254*0.9</f>
        <v>136.43100000000001</v>
      </c>
      <c r="F254" s="7">
        <f>D254*0.85</f>
        <v>128.85149999999999</v>
      </c>
      <c r="G254" s="7">
        <f>D254*0.8</f>
        <v>121.27200000000001</v>
      </c>
      <c r="H254" s="7">
        <f>D254*0.75</f>
        <v>113.6925</v>
      </c>
      <c r="I254" s="112"/>
    </row>
    <row r="255" spans="1:10">
      <c r="A255" s="95"/>
      <c r="B255" s="95" t="s">
        <v>547</v>
      </c>
      <c r="C255" s="6" t="s">
        <v>205</v>
      </c>
      <c r="D255" s="16"/>
      <c r="E255" s="7"/>
      <c r="F255" s="7"/>
      <c r="G255" s="7"/>
      <c r="H255" s="7"/>
      <c r="I255" s="112"/>
    </row>
    <row r="256" spans="1:10">
      <c r="A256" s="95" t="s">
        <v>16</v>
      </c>
      <c r="B256" s="95" t="s">
        <v>548</v>
      </c>
      <c r="C256" s="9" t="s">
        <v>271</v>
      </c>
      <c r="D256" s="16">
        <v>86.57</v>
      </c>
      <c r="E256" s="7">
        <f>D256*0.9</f>
        <v>77.912999999999997</v>
      </c>
      <c r="F256" s="7">
        <f>D256*0.85</f>
        <v>73.584499999999991</v>
      </c>
      <c r="G256" s="7">
        <f>D256*0.8</f>
        <v>69.256</v>
      </c>
      <c r="H256" s="7">
        <f>D256*0.75</f>
        <v>64.927499999999995</v>
      </c>
      <c r="I256" s="112"/>
    </row>
    <row r="257" spans="1:10">
      <c r="A257" s="95" t="s">
        <v>16</v>
      </c>
      <c r="B257" s="95" t="s">
        <v>548</v>
      </c>
      <c r="C257" s="9" t="s">
        <v>270</v>
      </c>
      <c r="D257" s="16">
        <v>90.94</v>
      </c>
      <c r="E257" s="7">
        <f>D257*0.9</f>
        <v>81.846000000000004</v>
      </c>
      <c r="F257" s="7">
        <f>D257*0.85</f>
        <v>77.298999999999992</v>
      </c>
      <c r="G257" s="7">
        <f>D257*0.8</f>
        <v>72.751999999999995</v>
      </c>
      <c r="H257" s="7">
        <f>D257*0.75</f>
        <v>68.204999999999998</v>
      </c>
      <c r="I257" s="112"/>
    </row>
    <row r="258" spans="1:10">
      <c r="A258" s="95" t="s">
        <v>35</v>
      </c>
      <c r="B258" s="95" t="s">
        <v>548</v>
      </c>
      <c r="C258" s="9" t="s">
        <v>160</v>
      </c>
      <c r="D258" s="16">
        <v>97.91</v>
      </c>
      <c r="E258" s="7">
        <f>D258*0.9</f>
        <v>88.119</v>
      </c>
      <c r="F258" s="7">
        <f>D258*0.85</f>
        <v>83.223500000000001</v>
      </c>
      <c r="G258" s="7">
        <f>D258*0.8</f>
        <v>78.328000000000003</v>
      </c>
      <c r="H258" s="7">
        <f>D258*0.75</f>
        <v>73.432500000000005</v>
      </c>
      <c r="I258" s="112"/>
    </row>
    <row r="259" spans="1:10">
      <c r="A259" s="95"/>
      <c r="B259" s="95" t="s">
        <v>548</v>
      </c>
      <c r="C259" s="117" t="s">
        <v>501</v>
      </c>
      <c r="D259" s="16">
        <v>135.58000000000001</v>
      </c>
      <c r="E259" s="7">
        <f>D259*0.9</f>
        <v>122.02200000000002</v>
      </c>
      <c r="F259" s="7">
        <f>D259*0.85</f>
        <v>115.24300000000001</v>
      </c>
      <c r="G259" s="7">
        <f>D259*0.8</f>
        <v>108.46400000000001</v>
      </c>
      <c r="H259" s="7">
        <f>D259*0.75</f>
        <v>101.685</v>
      </c>
      <c r="I259" s="112" t="s">
        <v>445</v>
      </c>
      <c r="J259" s="99" t="s">
        <v>530</v>
      </c>
    </row>
    <row r="260" spans="1:10">
      <c r="A260" s="95" t="s">
        <v>35</v>
      </c>
      <c r="B260" s="95" t="s">
        <v>548</v>
      </c>
      <c r="C260" s="9" t="s">
        <v>272</v>
      </c>
      <c r="D260" s="16">
        <v>129.71</v>
      </c>
      <c r="E260" s="7">
        <f>D260*0.9</f>
        <v>116.739</v>
      </c>
      <c r="F260" s="7">
        <f>D260*0.85</f>
        <v>110.2535</v>
      </c>
      <c r="G260" s="7">
        <f>D260*0.8</f>
        <v>103.76800000000001</v>
      </c>
      <c r="H260" s="7">
        <f>D260*0.75</f>
        <v>97.282499999999999</v>
      </c>
      <c r="I260" s="112"/>
    </row>
    <row r="261" spans="1:10">
      <c r="A261" s="95" t="s">
        <v>6</v>
      </c>
      <c r="B261" s="95" t="s">
        <v>548</v>
      </c>
      <c r="C261" s="9" t="s">
        <v>154</v>
      </c>
      <c r="D261" s="16">
        <v>145.83000000000001</v>
      </c>
      <c r="E261" s="7">
        <f>D261*0.9</f>
        <v>131.24700000000001</v>
      </c>
      <c r="F261" s="7">
        <f>D261*0.85</f>
        <v>123.9555</v>
      </c>
      <c r="G261" s="7">
        <f>D261*0.8</f>
        <v>116.66400000000002</v>
      </c>
      <c r="H261" s="7">
        <f>D261*0.75</f>
        <v>109.3725</v>
      </c>
      <c r="I261" s="112"/>
    </row>
    <row r="262" spans="1:10">
      <c r="A262" s="95" t="s">
        <v>32</v>
      </c>
      <c r="B262" s="95" t="s">
        <v>548</v>
      </c>
      <c r="C262" s="9" t="s">
        <v>156</v>
      </c>
      <c r="D262" s="16">
        <v>136.19</v>
      </c>
      <c r="E262" s="7">
        <f>D262*0.9</f>
        <v>122.571</v>
      </c>
      <c r="F262" s="7">
        <f>D262*0.85</f>
        <v>115.7615</v>
      </c>
      <c r="G262" s="7">
        <f>D262*0.8</f>
        <v>108.952</v>
      </c>
      <c r="H262" s="7">
        <f>D262*0.75</f>
        <v>102.1425</v>
      </c>
      <c r="I262" s="112"/>
      <c r="J262" s="92"/>
    </row>
    <row r="263" spans="1:10">
      <c r="A263" s="95" t="s">
        <v>0</v>
      </c>
      <c r="B263" s="95" t="s">
        <v>548</v>
      </c>
      <c r="C263" s="9" t="s">
        <v>155</v>
      </c>
      <c r="D263" s="16">
        <v>108.94</v>
      </c>
      <c r="E263" s="7">
        <f>D263*0.9</f>
        <v>98.046000000000006</v>
      </c>
      <c r="F263" s="7">
        <f>D263*0.85</f>
        <v>92.59899999999999</v>
      </c>
      <c r="G263" s="7">
        <f>D263*0.8</f>
        <v>87.152000000000001</v>
      </c>
      <c r="H263" s="7">
        <f>D263*0.75</f>
        <v>81.704999999999998</v>
      </c>
      <c r="I263" s="112"/>
      <c r="J263" s="92"/>
    </row>
    <row r="264" spans="1:10">
      <c r="A264" s="95"/>
      <c r="B264" s="95" t="s">
        <v>548</v>
      </c>
      <c r="C264" s="117" t="s">
        <v>510</v>
      </c>
      <c r="D264" s="16">
        <v>131.06</v>
      </c>
      <c r="E264" s="7">
        <f>D264*0.9</f>
        <v>117.95400000000001</v>
      </c>
      <c r="F264" s="7">
        <f>D264*0.85</f>
        <v>111.401</v>
      </c>
      <c r="G264" s="7">
        <f>D264*0.8</f>
        <v>104.84800000000001</v>
      </c>
      <c r="H264" s="7">
        <f>D264*0.75</f>
        <v>98.295000000000002</v>
      </c>
      <c r="I264" s="112" t="s">
        <v>445</v>
      </c>
      <c r="J264" s="119" t="s">
        <v>530</v>
      </c>
    </row>
    <row r="265" spans="1:10">
      <c r="A265" s="95" t="s">
        <v>17</v>
      </c>
      <c r="B265" s="95" t="s">
        <v>548</v>
      </c>
      <c r="C265" s="9" t="s">
        <v>157</v>
      </c>
      <c r="D265" s="16">
        <v>108.27</v>
      </c>
      <c r="E265" s="7">
        <f>D265*0.9</f>
        <v>97.442999999999998</v>
      </c>
      <c r="F265" s="7">
        <f>D265*0.85</f>
        <v>92.029499999999999</v>
      </c>
      <c r="G265" s="7">
        <f>D265*0.8</f>
        <v>86.616</v>
      </c>
      <c r="H265" s="7">
        <f>D265*0.75</f>
        <v>81.202500000000001</v>
      </c>
      <c r="I265" s="112"/>
    </row>
    <row r="266" spans="1:10">
      <c r="A266" s="95" t="s">
        <v>23</v>
      </c>
      <c r="B266" s="95" t="s">
        <v>548</v>
      </c>
      <c r="C266" s="9" t="s">
        <v>158</v>
      </c>
      <c r="D266" s="16">
        <v>142.96</v>
      </c>
      <c r="E266" s="7">
        <f>D266*0.9</f>
        <v>128.66400000000002</v>
      </c>
      <c r="F266" s="7">
        <f>D266*0.85</f>
        <v>121.51600000000001</v>
      </c>
      <c r="G266" s="7">
        <f>D266*0.8</f>
        <v>114.36800000000001</v>
      </c>
      <c r="H266" s="7">
        <f>D266*0.75</f>
        <v>107.22</v>
      </c>
      <c r="I266" s="112"/>
    </row>
    <row r="267" spans="1:10">
      <c r="A267" s="95" t="s">
        <v>32</v>
      </c>
      <c r="B267" s="95" t="s">
        <v>548</v>
      </c>
      <c r="C267" s="9" t="s">
        <v>159</v>
      </c>
      <c r="D267" s="16">
        <v>125.08</v>
      </c>
      <c r="E267" s="7">
        <f>D267*0.9</f>
        <v>112.572</v>
      </c>
      <c r="F267" s="7">
        <f>D267*0.85</f>
        <v>106.318</v>
      </c>
      <c r="G267" s="7">
        <f>D267*0.8</f>
        <v>100.06400000000001</v>
      </c>
      <c r="H267" s="7">
        <f>D267*0.75</f>
        <v>93.81</v>
      </c>
      <c r="I267" s="112"/>
    </row>
    <row r="268" spans="1:10">
      <c r="A268" s="95" t="s">
        <v>5</v>
      </c>
      <c r="B268" s="95" t="s">
        <v>548</v>
      </c>
      <c r="C268" s="9" t="s">
        <v>559</v>
      </c>
      <c r="D268" s="16">
        <v>91.93</v>
      </c>
      <c r="E268" s="7">
        <f>D268*0.9</f>
        <v>82.737000000000009</v>
      </c>
      <c r="F268" s="7">
        <f>D268*0.85</f>
        <v>78.140500000000003</v>
      </c>
      <c r="G268" s="7">
        <f>D268*0.8</f>
        <v>73.544000000000011</v>
      </c>
      <c r="H268" s="7">
        <f>D268*0.75</f>
        <v>68.947500000000005</v>
      </c>
      <c r="I268" s="112"/>
    </row>
    <row r="269" spans="1:10">
      <c r="A269" s="95" t="s">
        <v>491</v>
      </c>
      <c r="B269" s="95" t="s">
        <v>548</v>
      </c>
      <c r="C269" s="9" t="s">
        <v>161</v>
      </c>
      <c r="D269" s="16">
        <v>119.4</v>
      </c>
      <c r="E269" s="7">
        <f>D269*0.9</f>
        <v>107.46000000000001</v>
      </c>
      <c r="F269" s="7">
        <f>D269*0.85</f>
        <v>101.49000000000001</v>
      </c>
      <c r="G269" s="7">
        <f>D269*0.8</f>
        <v>95.52000000000001</v>
      </c>
      <c r="H269" s="7">
        <f>D269*0.75</f>
        <v>89.550000000000011</v>
      </c>
      <c r="I269" s="112"/>
    </row>
    <row r="270" spans="1:10">
      <c r="A270" s="95"/>
      <c r="B270" s="95" t="s">
        <v>549</v>
      </c>
      <c r="C270" s="6" t="s">
        <v>206</v>
      </c>
      <c r="D270" s="16"/>
      <c r="E270" s="7"/>
      <c r="F270" s="7"/>
      <c r="G270" s="7"/>
      <c r="H270" s="7"/>
      <c r="I270" s="112"/>
    </row>
    <row r="271" spans="1:10">
      <c r="A271" s="95"/>
      <c r="B271" s="95" t="s">
        <v>550</v>
      </c>
      <c r="C271" s="90" t="s">
        <v>482</v>
      </c>
      <c r="D271" s="16">
        <v>142.86326289932001</v>
      </c>
      <c r="E271" s="7">
        <f t="shared" ref="E271:E277" si="32">D271*0.9</f>
        <v>128.57693660938801</v>
      </c>
      <c r="F271" s="7">
        <f t="shared" ref="F271:F277" si="33">D271*0.85</f>
        <v>121.433773464422</v>
      </c>
      <c r="G271" s="7">
        <f t="shared" ref="G271:G277" si="34">D271*0.8</f>
        <v>114.29061031945601</v>
      </c>
      <c r="H271" s="7">
        <f t="shared" ref="H271:H277" si="35">D271*0.75</f>
        <v>107.14744717449</v>
      </c>
      <c r="I271" s="112"/>
    </row>
    <row r="272" spans="1:10">
      <c r="A272" s="95"/>
      <c r="B272" s="95" t="s">
        <v>550</v>
      </c>
      <c r="C272" s="91" t="s">
        <v>483</v>
      </c>
      <c r="D272" s="16">
        <v>240.75146487328001</v>
      </c>
      <c r="E272" s="7">
        <f t="shared" si="32"/>
        <v>216.67631838595202</v>
      </c>
      <c r="F272" s="7">
        <f t="shared" si="33"/>
        <v>204.638745142288</v>
      </c>
      <c r="G272" s="7">
        <f t="shared" si="34"/>
        <v>192.60117189862402</v>
      </c>
      <c r="H272" s="7">
        <f t="shared" si="35"/>
        <v>180.56359865496</v>
      </c>
      <c r="I272" s="112"/>
    </row>
    <row r="273" spans="1:10">
      <c r="A273" s="95" t="s">
        <v>49</v>
      </c>
      <c r="B273" s="95" t="s">
        <v>550</v>
      </c>
      <c r="C273" s="9" t="s">
        <v>162</v>
      </c>
      <c r="D273" s="16">
        <v>130.84</v>
      </c>
      <c r="E273" s="7">
        <f t="shared" si="32"/>
        <v>117.756</v>
      </c>
      <c r="F273" s="7">
        <f t="shared" si="33"/>
        <v>111.214</v>
      </c>
      <c r="G273" s="7">
        <f t="shared" si="34"/>
        <v>104.67200000000001</v>
      </c>
      <c r="H273" s="7">
        <f t="shared" si="35"/>
        <v>98.13</v>
      </c>
      <c r="I273" s="112"/>
    </row>
    <row r="274" spans="1:10">
      <c r="A274" s="95" t="s">
        <v>492</v>
      </c>
      <c r="B274" s="95" t="s">
        <v>550</v>
      </c>
      <c r="C274" s="9" t="s">
        <v>163</v>
      </c>
      <c r="D274" s="16">
        <v>191.92</v>
      </c>
      <c r="E274" s="7">
        <f t="shared" si="32"/>
        <v>172.72799999999998</v>
      </c>
      <c r="F274" s="7">
        <f t="shared" si="33"/>
        <v>163.13199999999998</v>
      </c>
      <c r="G274" s="7">
        <f t="shared" si="34"/>
        <v>153.536</v>
      </c>
      <c r="H274" s="7">
        <f t="shared" si="35"/>
        <v>143.94</v>
      </c>
      <c r="I274" s="112"/>
    </row>
    <row r="275" spans="1:10">
      <c r="A275" s="95"/>
      <c r="B275" s="95" t="s">
        <v>550</v>
      </c>
      <c r="C275" s="91" t="s">
        <v>484</v>
      </c>
      <c r="D275" s="16">
        <v>149.08555420179999</v>
      </c>
      <c r="E275" s="7">
        <f t="shared" si="32"/>
        <v>134.17699878162</v>
      </c>
      <c r="F275" s="7">
        <f t="shared" si="33"/>
        <v>126.72272107152999</v>
      </c>
      <c r="G275" s="7">
        <f t="shared" si="34"/>
        <v>119.26844336144001</v>
      </c>
      <c r="H275" s="7">
        <f t="shared" si="35"/>
        <v>111.81416565135</v>
      </c>
      <c r="I275" s="112"/>
    </row>
    <row r="276" spans="1:10">
      <c r="A276" s="95" t="s">
        <v>28</v>
      </c>
      <c r="B276" s="95" t="s">
        <v>550</v>
      </c>
      <c r="C276" s="9" t="s">
        <v>164</v>
      </c>
      <c r="D276" s="16">
        <v>118.32</v>
      </c>
      <c r="E276" s="7">
        <f t="shared" si="32"/>
        <v>106.488</v>
      </c>
      <c r="F276" s="7">
        <f t="shared" si="33"/>
        <v>100.57199999999999</v>
      </c>
      <c r="G276" s="7">
        <f t="shared" si="34"/>
        <v>94.656000000000006</v>
      </c>
      <c r="H276" s="7">
        <f t="shared" si="35"/>
        <v>88.74</v>
      </c>
      <c r="I276" s="112"/>
    </row>
    <row r="277" spans="1:10">
      <c r="A277" s="95" t="s">
        <v>25</v>
      </c>
      <c r="B277" s="95" t="s">
        <v>550</v>
      </c>
      <c r="C277" s="9" t="s">
        <v>273</v>
      </c>
      <c r="D277" s="16">
        <v>111.43</v>
      </c>
      <c r="E277" s="7">
        <f t="shared" si="32"/>
        <v>100.28700000000001</v>
      </c>
      <c r="F277" s="7">
        <f t="shared" si="33"/>
        <v>94.715500000000006</v>
      </c>
      <c r="G277" s="7">
        <f t="shared" si="34"/>
        <v>89.144000000000005</v>
      </c>
      <c r="H277" s="7">
        <f t="shared" si="35"/>
        <v>83.572500000000005</v>
      </c>
      <c r="I277" s="112"/>
    </row>
    <row r="278" spans="1:10">
      <c r="A278" s="95"/>
      <c r="B278" s="95" t="s">
        <v>552</v>
      </c>
      <c r="C278" s="6" t="s">
        <v>207</v>
      </c>
      <c r="D278" s="16"/>
      <c r="E278" s="7"/>
      <c r="F278" s="7"/>
      <c r="G278" s="7"/>
      <c r="H278" s="7"/>
      <c r="I278" s="112"/>
    </row>
    <row r="279" spans="1:10">
      <c r="A279" s="95" t="s">
        <v>3</v>
      </c>
      <c r="B279" s="95" t="s">
        <v>551</v>
      </c>
      <c r="C279" s="9" t="s">
        <v>165</v>
      </c>
      <c r="D279" s="16">
        <v>249.99</v>
      </c>
      <c r="E279" s="7">
        <f t="shared" ref="E279:E287" si="36">D279*0.9</f>
        <v>224.99100000000001</v>
      </c>
      <c r="F279" s="7">
        <f t="shared" ref="F279:F287" si="37">D279*0.85</f>
        <v>212.4915</v>
      </c>
      <c r="G279" s="7">
        <f t="shared" ref="G279:G287" si="38">D279*0.8</f>
        <v>199.99200000000002</v>
      </c>
      <c r="H279" s="7">
        <f t="shared" ref="H279:H287" si="39">D279*0.75</f>
        <v>187.49250000000001</v>
      </c>
      <c r="I279" s="112"/>
    </row>
    <row r="280" spans="1:10">
      <c r="A280" s="95" t="s">
        <v>11</v>
      </c>
      <c r="B280" s="95" t="s">
        <v>551</v>
      </c>
      <c r="C280" s="9" t="s">
        <v>166</v>
      </c>
      <c r="D280" s="16">
        <v>224.99</v>
      </c>
      <c r="E280" s="7">
        <f t="shared" si="36"/>
        <v>202.49100000000001</v>
      </c>
      <c r="F280" s="7">
        <f t="shared" si="37"/>
        <v>191.2415</v>
      </c>
      <c r="G280" s="7">
        <f t="shared" si="38"/>
        <v>179.99200000000002</v>
      </c>
      <c r="H280" s="7">
        <f t="shared" si="39"/>
        <v>168.74250000000001</v>
      </c>
      <c r="I280" s="112"/>
    </row>
    <row r="281" spans="1:10">
      <c r="A281" s="95" t="s">
        <v>34</v>
      </c>
      <c r="B281" s="95" t="s">
        <v>551</v>
      </c>
      <c r="C281" s="9" t="s">
        <v>215</v>
      </c>
      <c r="D281" s="16">
        <v>279.99</v>
      </c>
      <c r="E281" s="7">
        <f t="shared" si="36"/>
        <v>251.99100000000001</v>
      </c>
      <c r="F281" s="7">
        <f t="shared" si="37"/>
        <v>237.9915</v>
      </c>
      <c r="G281" s="7">
        <f t="shared" si="38"/>
        <v>223.99200000000002</v>
      </c>
      <c r="H281" s="7">
        <f t="shared" si="39"/>
        <v>209.99250000000001</v>
      </c>
      <c r="I281" s="112"/>
    </row>
    <row r="282" spans="1:10">
      <c r="A282" s="95" t="s">
        <v>50</v>
      </c>
      <c r="B282" s="95" t="s">
        <v>551</v>
      </c>
      <c r="C282" s="9" t="s">
        <v>213</v>
      </c>
      <c r="D282" s="16">
        <v>289.99</v>
      </c>
      <c r="E282" s="7">
        <f t="shared" si="36"/>
        <v>260.99100000000004</v>
      </c>
      <c r="F282" s="7">
        <f t="shared" si="37"/>
        <v>246.4915</v>
      </c>
      <c r="G282" s="7">
        <f t="shared" si="38"/>
        <v>231.99200000000002</v>
      </c>
      <c r="H282" s="7">
        <f t="shared" si="39"/>
        <v>217.49250000000001</v>
      </c>
      <c r="I282" s="112"/>
    </row>
    <row r="283" spans="1:10">
      <c r="A283" s="95" t="s">
        <v>38</v>
      </c>
      <c r="B283" s="95" t="s">
        <v>551</v>
      </c>
      <c r="C283" s="9" t="s">
        <v>167</v>
      </c>
      <c r="D283" s="16">
        <v>279.99</v>
      </c>
      <c r="E283" s="7">
        <f t="shared" si="36"/>
        <v>251.99100000000001</v>
      </c>
      <c r="F283" s="7">
        <f t="shared" si="37"/>
        <v>237.9915</v>
      </c>
      <c r="G283" s="7">
        <f t="shared" si="38"/>
        <v>223.99200000000002</v>
      </c>
      <c r="H283" s="7">
        <f t="shared" si="39"/>
        <v>209.99250000000001</v>
      </c>
      <c r="I283" s="112"/>
    </row>
    <row r="284" spans="1:10">
      <c r="A284" s="95" t="s">
        <v>3</v>
      </c>
      <c r="B284" s="95" t="s">
        <v>551</v>
      </c>
      <c r="C284" s="9" t="s">
        <v>168</v>
      </c>
      <c r="D284" s="16">
        <v>158.41999999999999</v>
      </c>
      <c r="E284" s="7">
        <f t="shared" si="36"/>
        <v>142.578</v>
      </c>
      <c r="F284" s="7">
        <f t="shared" si="37"/>
        <v>134.65699999999998</v>
      </c>
      <c r="G284" s="7">
        <f t="shared" si="38"/>
        <v>126.73599999999999</v>
      </c>
      <c r="H284" s="7">
        <f t="shared" si="39"/>
        <v>118.815</v>
      </c>
      <c r="I284" s="112"/>
    </row>
    <row r="285" spans="1:10">
      <c r="A285" s="95" t="s">
        <v>3</v>
      </c>
      <c r="B285" s="95" t="s">
        <v>551</v>
      </c>
      <c r="C285" s="9" t="s">
        <v>169</v>
      </c>
      <c r="D285" s="16">
        <v>116.8</v>
      </c>
      <c r="E285" s="7">
        <f t="shared" si="36"/>
        <v>105.12</v>
      </c>
      <c r="F285" s="7">
        <f t="shared" si="37"/>
        <v>99.28</v>
      </c>
      <c r="G285" s="7">
        <f t="shared" si="38"/>
        <v>93.44</v>
      </c>
      <c r="H285" s="7">
        <f t="shared" si="39"/>
        <v>87.6</v>
      </c>
      <c r="I285" s="112"/>
    </row>
    <row r="286" spans="1:10">
      <c r="A286" s="95" t="s">
        <v>5</v>
      </c>
      <c r="B286" s="95" t="s">
        <v>551</v>
      </c>
      <c r="C286" s="9" t="s">
        <v>275</v>
      </c>
      <c r="D286" s="16">
        <v>106.88</v>
      </c>
      <c r="E286" s="7">
        <f t="shared" si="36"/>
        <v>96.191999999999993</v>
      </c>
      <c r="F286" s="7">
        <f t="shared" si="37"/>
        <v>90.847999999999999</v>
      </c>
      <c r="G286" s="7">
        <f t="shared" si="38"/>
        <v>85.504000000000005</v>
      </c>
      <c r="H286" s="7">
        <f t="shared" si="39"/>
        <v>80.16</v>
      </c>
      <c r="I286" s="112"/>
      <c r="J286" s="92"/>
    </row>
    <row r="287" spans="1:10">
      <c r="A287" s="95"/>
      <c r="B287" s="95" t="s">
        <v>551</v>
      </c>
      <c r="C287" s="116" t="s">
        <v>505</v>
      </c>
      <c r="D287" s="16">
        <v>279.99</v>
      </c>
      <c r="E287" s="7">
        <f t="shared" si="36"/>
        <v>251.99100000000001</v>
      </c>
      <c r="F287" s="7">
        <f t="shared" si="37"/>
        <v>237.9915</v>
      </c>
      <c r="G287" s="7">
        <f t="shared" si="38"/>
        <v>223.99200000000002</v>
      </c>
      <c r="H287" s="7">
        <f t="shared" si="39"/>
        <v>209.99250000000001</v>
      </c>
      <c r="I287" s="112" t="s">
        <v>445</v>
      </c>
      <c r="J287" s="92" t="s">
        <v>530</v>
      </c>
    </row>
    <row r="288" spans="1:10">
      <c r="A288" s="95" t="s">
        <v>34</v>
      </c>
      <c r="B288" s="95" t="s">
        <v>551</v>
      </c>
      <c r="C288" s="9" t="s">
        <v>216</v>
      </c>
      <c r="D288" s="16">
        <v>299.99</v>
      </c>
      <c r="E288" s="7">
        <f>D288*0.9</f>
        <v>269.99100000000004</v>
      </c>
      <c r="F288" s="7">
        <f>D288*0.85</f>
        <v>254.9915</v>
      </c>
      <c r="G288" s="7">
        <f>D288*0.8</f>
        <v>239.99200000000002</v>
      </c>
      <c r="H288" s="7">
        <f>D288*0.75</f>
        <v>224.99250000000001</v>
      </c>
      <c r="I288" s="112"/>
      <c r="J288" s="92"/>
    </row>
    <row r="289" spans="1:10">
      <c r="A289" s="95" t="s">
        <v>38</v>
      </c>
      <c r="B289" s="95" t="s">
        <v>551</v>
      </c>
      <c r="C289" s="9" t="s">
        <v>171</v>
      </c>
      <c r="D289" s="16">
        <v>279.99</v>
      </c>
      <c r="E289" s="7">
        <f>D289*0.9</f>
        <v>251.99100000000001</v>
      </c>
      <c r="F289" s="7">
        <f>D289*0.85</f>
        <v>237.9915</v>
      </c>
      <c r="G289" s="7">
        <f>D289*0.8</f>
        <v>223.99200000000002</v>
      </c>
      <c r="H289" s="7">
        <f>D289*0.75</f>
        <v>209.99250000000001</v>
      </c>
      <c r="I289" s="112"/>
      <c r="J289" s="92"/>
    </row>
    <row r="290" spans="1:10">
      <c r="A290" s="95" t="s">
        <v>16</v>
      </c>
      <c r="B290" s="95" t="s">
        <v>551</v>
      </c>
      <c r="C290" s="9" t="s">
        <v>274</v>
      </c>
      <c r="D290" s="16">
        <v>113.98</v>
      </c>
      <c r="E290" s="7">
        <f>D290*0.9</f>
        <v>102.58200000000001</v>
      </c>
      <c r="F290" s="7">
        <f>D290*0.85</f>
        <v>96.882999999999996</v>
      </c>
      <c r="G290" s="7">
        <f>D290*0.8</f>
        <v>91.184000000000012</v>
      </c>
      <c r="H290" s="7">
        <f>D290*0.75</f>
        <v>85.484999999999999</v>
      </c>
      <c r="I290" s="112"/>
      <c r="J290" s="92"/>
    </row>
    <row r="291" spans="1:10">
      <c r="A291" s="95" t="s">
        <v>13</v>
      </c>
      <c r="B291" s="95" t="s">
        <v>551</v>
      </c>
      <c r="C291" s="9" t="s">
        <v>172</v>
      </c>
      <c r="D291" s="16">
        <v>279.99</v>
      </c>
      <c r="E291" s="7">
        <f>D291*0.9</f>
        <v>251.99100000000001</v>
      </c>
      <c r="F291" s="7">
        <f>D291*0.85</f>
        <v>237.9915</v>
      </c>
      <c r="G291" s="7">
        <f>D291*0.8</f>
        <v>223.99200000000002</v>
      </c>
      <c r="H291" s="7">
        <f>D291*0.75</f>
        <v>209.99250000000001</v>
      </c>
      <c r="I291" s="112"/>
      <c r="J291" s="92"/>
    </row>
    <row r="292" spans="1:10">
      <c r="A292" s="95" t="s">
        <v>13</v>
      </c>
      <c r="B292" s="95" t="s">
        <v>551</v>
      </c>
      <c r="C292" s="9" t="s">
        <v>173</v>
      </c>
      <c r="D292" s="16">
        <v>319.99</v>
      </c>
      <c r="E292" s="7">
        <f>D292*0.9</f>
        <v>287.99100000000004</v>
      </c>
      <c r="F292" s="7">
        <f>D292*0.85</f>
        <v>271.99149999999997</v>
      </c>
      <c r="G292" s="7">
        <f>D292*0.8</f>
        <v>255.99200000000002</v>
      </c>
      <c r="H292" s="7">
        <f>D292*0.75</f>
        <v>239.99250000000001</v>
      </c>
      <c r="I292" s="112"/>
      <c r="J292" s="92"/>
    </row>
    <row r="293" spans="1:10">
      <c r="A293" s="95"/>
      <c r="B293" s="95" t="s">
        <v>551</v>
      </c>
      <c r="C293" s="116" t="s">
        <v>527</v>
      </c>
      <c r="D293" s="16">
        <v>279.99</v>
      </c>
      <c r="E293" s="7">
        <f>D293*0.9</f>
        <v>251.99100000000001</v>
      </c>
      <c r="F293" s="7">
        <f>D293*0.85</f>
        <v>237.9915</v>
      </c>
      <c r="G293" s="7">
        <f>D293*0.8</f>
        <v>223.99200000000002</v>
      </c>
      <c r="H293" s="7">
        <f>D293*0.75</f>
        <v>209.99250000000001</v>
      </c>
      <c r="I293" s="112" t="s">
        <v>445</v>
      </c>
      <c r="J293" s="92" t="s">
        <v>530</v>
      </c>
    </row>
    <row r="294" spans="1:10">
      <c r="A294" s="95" t="s">
        <v>34</v>
      </c>
      <c r="B294" s="95" t="s">
        <v>551</v>
      </c>
      <c r="C294" s="9" t="s">
        <v>217</v>
      </c>
      <c r="D294" s="16">
        <v>319.99</v>
      </c>
      <c r="E294" s="7">
        <f t="shared" ref="E294:E300" si="40">D294*0.9</f>
        <v>287.99100000000004</v>
      </c>
      <c r="F294" s="7">
        <f t="shared" ref="F294:F300" si="41">D294*0.85</f>
        <v>271.99149999999997</v>
      </c>
      <c r="G294" s="7">
        <f t="shared" ref="G294:G300" si="42">D294*0.8</f>
        <v>255.99200000000002</v>
      </c>
      <c r="H294" s="7">
        <f t="shared" ref="H294:H300" si="43">D294*0.75</f>
        <v>239.99250000000001</v>
      </c>
      <c r="I294" s="112"/>
      <c r="J294" s="92"/>
    </row>
    <row r="295" spans="1:10">
      <c r="A295" s="95" t="s">
        <v>50</v>
      </c>
      <c r="B295" s="95" t="s">
        <v>551</v>
      </c>
      <c r="C295" s="9" t="s">
        <v>214</v>
      </c>
      <c r="D295" s="16">
        <v>279.99</v>
      </c>
      <c r="E295" s="7">
        <f t="shared" si="40"/>
        <v>251.99100000000001</v>
      </c>
      <c r="F295" s="7">
        <f t="shared" si="41"/>
        <v>237.9915</v>
      </c>
      <c r="G295" s="7">
        <f t="shared" si="42"/>
        <v>223.99200000000002</v>
      </c>
      <c r="H295" s="7">
        <f t="shared" si="43"/>
        <v>209.99250000000001</v>
      </c>
      <c r="I295" s="112"/>
      <c r="J295" s="92"/>
    </row>
    <row r="296" spans="1:10">
      <c r="A296" s="95" t="s">
        <v>38</v>
      </c>
      <c r="B296" s="95" t="s">
        <v>551</v>
      </c>
      <c r="C296" s="9" t="s">
        <v>174</v>
      </c>
      <c r="D296" s="16">
        <v>299.99</v>
      </c>
      <c r="E296" s="7">
        <f t="shared" si="40"/>
        <v>269.99100000000004</v>
      </c>
      <c r="F296" s="7">
        <f t="shared" si="41"/>
        <v>254.9915</v>
      </c>
      <c r="G296" s="7">
        <f t="shared" si="42"/>
        <v>239.99200000000002</v>
      </c>
      <c r="H296" s="7">
        <f t="shared" si="43"/>
        <v>224.99250000000001</v>
      </c>
      <c r="I296" s="112"/>
      <c r="J296" s="92"/>
    </row>
    <row r="297" spans="1:10">
      <c r="A297" s="95" t="s">
        <v>25</v>
      </c>
      <c r="B297" s="95" t="s">
        <v>551</v>
      </c>
      <c r="C297" s="9" t="s">
        <v>175</v>
      </c>
      <c r="D297" s="16">
        <v>299.99</v>
      </c>
      <c r="E297" s="7">
        <f t="shared" si="40"/>
        <v>269.99100000000004</v>
      </c>
      <c r="F297" s="7">
        <f t="shared" si="41"/>
        <v>254.9915</v>
      </c>
      <c r="G297" s="7">
        <f t="shared" si="42"/>
        <v>239.99200000000002</v>
      </c>
      <c r="H297" s="7">
        <f t="shared" si="43"/>
        <v>224.99250000000001</v>
      </c>
      <c r="I297" s="112"/>
      <c r="J297" s="92"/>
    </row>
    <row r="298" spans="1:10">
      <c r="A298" s="95" t="s">
        <v>50</v>
      </c>
      <c r="B298" s="95" t="s">
        <v>551</v>
      </c>
      <c r="C298" s="9" t="s">
        <v>176</v>
      </c>
      <c r="D298" s="16">
        <v>239.99</v>
      </c>
      <c r="E298" s="7">
        <f t="shared" si="40"/>
        <v>215.99100000000001</v>
      </c>
      <c r="F298" s="7">
        <f t="shared" si="41"/>
        <v>203.9915</v>
      </c>
      <c r="G298" s="7">
        <f t="shared" si="42"/>
        <v>191.99200000000002</v>
      </c>
      <c r="H298" s="7">
        <f t="shared" si="43"/>
        <v>179.99250000000001</v>
      </c>
      <c r="I298" s="112"/>
      <c r="J298" s="92"/>
    </row>
    <row r="299" spans="1:10">
      <c r="A299" s="95" t="s">
        <v>13</v>
      </c>
      <c r="B299" s="95" t="s">
        <v>551</v>
      </c>
      <c r="C299" s="9" t="s">
        <v>177</v>
      </c>
      <c r="D299" s="16">
        <v>239.99</v>
      </c>
      <c r="E299" s="7">
        <f t="shared" si="40"/>
        <v>215.99100000000001</v>
      </c>
      <c r="F299" s="7">
        <f t="shared" si="41"/>
        <v>203.9915</v>
      </c>
      <c r="G299" s="7">
        <f t="shared" si="42"/>
        <v>191.99200000000002</v>
      </c>
      <c r="H299" s="7">
        <f t="shared" si="43"/>
        <v>179.99250000000001</v>
      </c>
      <c r="I299" s="112"/>
    </row>
    <row r="300" spans="1:10">
      <c r="A300" s="95"/>
      <c r="B300" s="95" t="s">
        <v>551</v>
      </c>
      <c r="C300" s="116" t="s">
        <v>523</v>
      </c>
      <c r="D300" s="16">
        <v>279.99</v>
      </c>
      <c r="E300" s="7">
        <f t="shared" si="40"/>
        <v>251.99100000000001</v>
      </c>
      <c r="F300" s="7">
        <f t="shared" si="41"/>
        <v>237.9915</v>
      </c>
      <c r="G300" s="7">
        <f t="shared" si="42"/>
        <v>223.99200000000002</v>
      </c>
      <c r="H300" s="7">
        <f t="shared" si="43"/>
        <v>209.99250000000001</v>
      </c>
      <c r="I300" s="112" t="s">
        <v>445</v>
      </c>
      <c r="J300" s="99" t="s">
        <v>530</v>
      </c>
    </row>
    <row r="301" spans="1:10">
      <c r="A301" s="95"/>
      <c r="B301" s="95" t="s">
        <v>551</v>
      </c>
      <c r="C301" s="91" t="s">
        <v>485</v>
      </c>
      <c r="D301" s="16">
        <v>269.99</v>
      </c>
      <c r="E301" s="7">
        <f>D301*0.9</f>
        <v>242.99100000000001</v>
      </c>
      <c r="F301" s="7">
        <f>D301*0.85</f>
        <v>229.4915</v>
      </c>
      <c r="G301" s="7">
        <f>D301*0.8</f>
        <v>215.99200000000002</v>
      </c>
      <c r="H301" s="7">
        <f>D301*0.75</f>
        <v>202.49250000000001</v>
      </c>
      <c r="I301" s="112"/>
    </row>
    <row r="302" spans="1:10">
      <c r="A302" s="95" t="s">
        <v>11</v>
      </c>
      <c r="B302" s="95" t="s">
        <v>551</v>
      </c>
      <c r="C302" s="9" t="s">
        <v>170</v>
      </c>
      <c r="D302" s="16">
        <v>279.99</v>
      </c>
      <c r="E302" s="7">
        <f>D302*0.9</f>
        <v>251.99100000000001</v>
      </c>
      <c r="F302" s="7">
        <f>D302*0.85</f>
        <v>237.9915</v>
      </c>
      <c r="G302" s="7">
        <f>D302*0.8</f>
        <v>223.99200000000002</v>
      </c>
      <c r="H302" s="7">
        <f>D302*0.75</f>
        <v>209.99250000000001</v>
      </c>
      <c r="I302" s="112"/>
    </row>
    <row r="303" spans="1:10">
      <c r="A303" s="95"/>
      <c r="B303" s="95" t="s">
        <v>441</v>
      </c>
      <c r="C303" s="6" t="s">
        <v>208</v>
      </c>
      <c r="D303" s="16"/>
      <c r="E303" s="7"/>
      <c r="F303" s="7"/>
      <c r="G303" s="7"/>
      <c r="H303" s="7"/>
      <c r="I303" s="112"/>
    </row>
    <row r="304" spans="1:10">
      <c r="A304" s="109"/>
      <c r="B304" s="109" t="s">
        <v>553</v>
      </c>
      <c r="C304" s="10" t="s">
        <v>305</v>
      </c>
      <c r="D304" s="16">
        <v>102.66</v>
      </c>
      <c r="E304" s="7">
        <f t="shared" ref="E304:E313" si="44">D304*0.9</f>
        <v>92.394000000000005</v>
      </c>
      <c r="F304" s="7">
        <f t="shared" ref="F304:F313" si="45">D304*0.85</f>
        <v>87.260999999999996</v>
      </c>
      <c r="G304" s="7">
        <f t="shared" ref="G304:G313" si="46">D304*0.8</f>
        <v>82.128</v>
      </c>
      <c r="H304" s="7">
        <f t="shared" ref="H304:H313" si="47">D304*0.75</f>
        <v>76.995000000000005</v>
      </c>
      <c r="I304" s="114"/>
    </row>
    <row r="305" spans="1:11" s="110" customFormat="1">
      <c r="A305" s="95" t="s">
        <v>17</v>
      </c>
      <c r="B305" s="109" t="s">
        <v>553</v>
      </c>
      <c r="C305" s="9" t="s">
        <v>178</v>
      </c>
      <c r="D305" s="16">
        <v>87.47</v>
      </c>
      <c r="E305" s="7">
        <f t="shared" si="44"/>
        <v>78.722999999999999</v>
      </c>
      <c r="F305" s="7">
        <f t="shared" si="45"/>
        <v>74.349499999999992</v>
      </c>
      <c r="G305" s="7">
        <f t="shared" si="46"/>
        <v>69.975999999999999</v>
      </c>
      <c r="H305" s="7">
        <f t="shared" si="47"/>
        <v>65.602499999999992</v>
      </c>
      <c r="I305" s="112"/>
      <c r="J305" s="99"/>
      <c r="K305" s="92"/>
    </row>
    <row r="306" spans="1:11">
      <c r="A306" s="95" t="s">
        <v>9</v>
      </c>
      <c r="B306" s="109" t="s">
        <v>553</v>
      </c>
      <c r="C306" s="9" t="s">
        <v>179</v>
      </c>
      <c r="D306" s="16">
        <v>114.21</v>
      </c>
      <c r="E306" s="7">
        <f t="shared" si="44"/>
        <v>102.789</v>
      </c>
      <c r="F306" s="7">
        <f t="shared" si="45"/>
        <v>97.078499999999991</v>
      </c>
      <c r="G306" s="7">
        <f t="shared" si="46"/>
        <v>91.367999999999995</v>
      </c>
      <c r="H306" s="7">
        <f t="shared" si="47"/>
        <v>85.657499999999999</v>
      </c>
      <c r="I306" s="112"/>
    </row>
    <row r="307" spans="1:11">
      <c r="A307" s="95" t="s">
        <v>35</v>
      </c>
      <c r="B307" s="109" t="s">
        <v>553</v>
      </c>
      <c r="C307" s="9" t="s">
        <v>180</v>
      </c>
      <c r="D307" s="16">
        <v>83.87</v>
      </c>
      <c r="E307" s="7">
        <f t="shared" si="44"/>
        <v>75.483000000000004</v>
      </c>
      <c r="F307" s="7">
        <f t="shared" si="45"/>
        <v>71.289500000000004</v>
      </c>
      <c r="G307" s="7">
        <f t="shared" si="46"/>
        <v>67.096000000000004</v>
      </c>
      <c r="H307" s="7">
        <f t="shared" si="47"/>
        <v>62.902500000000003</v>
      </c>
      <c r="I307" s="112"/>
    </row>
    <row r="308" spans="1:11">
      <c r="A308" s="95"/>
      <c r="B308" s="109" t="s">
        <v>553</v>
      </c>
      <c r="C308" s="9" t="s">
        <v>181</v>
      </c>
      <c r="D308" s="16">
        <v>268.83</v>
      </c>
      <c r="E308" s="7">
        <f t="shared" si="44"/>
        <v>241.947</v>
      </c>
      <c r="F308" s="7">
        <f t="shared" si="45"/>
        <v>228.50549999999998</v>
      </c>
      <c r="G308" s="7">
        <f t="shared" si="46"/>
        <v>215.06399999999999</v>
      </c>
      <c r="H308" s="7">
        <f t="shared" si="47"/>
        <v>201.6225</v>
      </c>
      <c r="I308" s="112"/>
    </row>
    <row r="309" spans="1:11">
      <c r="A309" s="95" t="s">
        <v>17</v>
      </c>
      <c r="B309" s="109" t="s">
        <v>553</v>
      </c>
      <c r="C309" s="9" t="s">
        <v>182</v>
      </c>
      <c r="D309" s="16">
        <v>143.72999999999999</v>
      </c>
      <c r="E309" s="7">
        <f t="shared" si="44"/>
        <v>129.357</v>
      </c>
      <c r="F309" s="7">
        <f t="shared" si="45"/>
        <v>122.17049999999999</v>
      </c>
      <c r="G309" s="7">
        <f t="shared" si="46"/>
        <v>114.98399999999999</v>
      </c>
      <c r="H309" s="7">
        <f t="shared" si="47"/>
        <v>107.79749999999999</v>
      </c>
      <c r="I309" s="112"/>
    </row>
    <row r="310" spans="1:11">
      <c r="A310" s="95" t="s">
        <v>51</v>
      </c>
      <c r="B310" s="109" t="s">
        <v>553</v>
      </c>
      <c r="C310" s="9" t="s">
        <v>183</v>
      </c>
      <c r="D310" s="16">
        <v>215.04</v>
      </c>
      <c r="E310" s="7">
        <f t="shared" si="44"/>
        <v>193.536</v>
      </c>
      <c r="F310" s="7">
        <f t="shared" si="45"/>
        <v>182.78399999999999</v>
      </c>
      <c r="G310" s="7">
        <f t="shared" si="46"/>
        <v>172.03200000000001</v>
      </c>
      <c r="H310" s="7">
        <f t="shared" si="47"/>
        <v>161.28</v>
      </c>
      <c r="I310" s="112"/>
    </row>
    <row r="311" spans="1:11">
      <c r="A311" s="95" t="s">
        <v>283</v>
      </c>
      <c r="B311" s="109" t="s">
        <v>553</v>
      </c>
      <c r="C311" s="9" t="s">
        <v>185</v>
      </c>
      <c r="D311" s="16">
        <v>110.39</v>
      </c>
      <c r="E311" s="7">
        <f t="shared" si="44"/>
        <v>99.350999999999999</v>
      </c>
      <c r="F311" s="7">
        <f t="shared" si="45"/>
        <v>93.831499999999991</v>
      </c>
      <c r="G311" s="7">
        <f t="shared" si="46"/>
        <v>88.312000000000012</v>
      </c>
      <c r="H311" s="7">
        <f t="shared" si="47"/>
        <v>82.792500000000004</v>
      </c>
      <c r="I311" s="112"/>
    </row>
    <row r="312" spans="1:11">
      <c r="A312" s="95" t="s">
        <v>283</v>
      </c>
      <c r="B312" s="109" t="s">
        <v>553</v>
      </c>
      <c r="C312" s="9" t="s">
        <v>184</v>
      </c>
      <c r="D312" s="16">
        <v>109.68</v>
      </c>
      <c r="E312" s="7">
        <f t="shared" si="44"/>
        <v>98.712000000000003</v>
      </c>
      <c r="F312" s="7">
        <f t="shared" si="45"/>
        <v>93.228000000000009</v>
      </c>
      <c r="G312" s="7">
        <f t="shared" si="46"/>
        <v>87.744000000000014</v>
      </c>
      <c r="H312" s="7">
        <f t="shared" si="47"/>
        <v>82.26</v>
      </c>
      <c r="I312" s="112"/>
      <c r="J312" s="92"/>
    </row>
    <row r="313" spans="1:11">
      <c r="A313" s="95" t="s">
        <v>17</v>
      </c>
      <c r="B313" s="109" t="s">
        <v>553</v>
      </c>
      <c r="C313" s="9" t="s">
        <v>186</v>
      </c>
      <c r="D313" s="16">
        <v>131.97999999999999</v>
      </c>
      <c r="E313" s="7">
        <f t="shared" si="44"/>
        <v>118.782</v>
      </c>
      <c r="F313" s="7">
        <f t="shared" si="45"/>
        <v>112.18299999999999</v>
      </c>
      <c r="G313" s="7">
        <f t="shared" si="46"/>
        <v>105.584</v>
      </c>
      <c r="H313" s="7">
        <f t="shared" si="47"/>
        <v>98.984999999999985</v>
      </c>
      <c r="I313" s="112"/>
      <c r="J313" s="118"/>
    </row>
    <row r="314" spans="1:11">
      <c r="A314" s="95"/>
      <c r="B314" s="95" t="s">
        <v>554</v>
      </c>
      <c r="C314" s="6" t="s">
        <v>209</v>
      </c>
      <c r="D314" s="16"/>
      <c r="E314" s="7"/>
      <c r="F314" s="7"/>
      <c r="G314" s="7"/>
      <c r="H314" s="7"/>
      <c r="I314" s="112"/>
      <c r="J314" s="92"/>
    </row>
    <row r="315" spans="1:11">
      <c r="A315" s="95" t="s">
        <v>52</v>
      </c>
      <c r="B315" s="95" t="s">
        <v>443</v>
      </c>
      <c r="C315" s="9" t="s">
        <v>306</v>
      </c>
      <c r="D315" s="16">
        <v>111.78</v>
      </c>
      <c r="E315" s="7">
        <f>D315*0.9</f>
        <v>100.602</v>
      </c>
      <c r="F315" s="7">
        <f>D315*0.85</f>
        <v>95.013000000000005</v>
      </c>
      <c r="G315" s="7">
        <f>D315*0.8</f>
        <v>89.424000000000007</v>
      </c>
      <c r="H315" s="7">
        <f>D315*0.75</f>
        <v>83.835000000000008</v>
      </c>
      <c r="I315" s="112"/>
      <c r="J315" s="92"/>
    </row>
    <row r="316" spans="1:11">
      <c r="A316" s="95" t="s">
        <v>34</v>
      </c>
      <c r="B316" s="95" t="s">
        <v>443</v>
      </c>
      <c r="C316" s="9" t="s">
        <v>187</v>
      </c>
      <c r="D316" s="16">
        <v>119.46</v>
      </c>
      <c r="E316" s="7">
        <f>D316*0.9</f>
        <v>107.514</v>
      </c>
      <c r="F316" s="7">
        <f>D316*0.85</f>
        <v>101.541</v>
      </c>
      <c r="G316" s="7">
        <f>D316*0.8</f>
        <v>95.567999999999998</v>
      </c>
      <c r="H316" s="7">
        <f>D316*0.75</f>
        <v>89.594999999999999</v>
      </c>
      <c r="I316" s="112"/>
      <c r="J316" s="92"/>
    </row>
    <row r="317" spans="1:11">
      <c r="A317" s="95" t="s">
        <v>53</v>
      </c>
      <c r="B317" s="95" t="s">
        <v>443</v>
      </c>
      <c r="C317" s="9" t="s">
        <v>188</v>
      </c>
      <c r="D317" s="16">
        <v>109.72</v>
      </c>
      <c r="E317" s="7">
        <f>D317*0.9</f>
        <v>98.748000000000005</v>
      </c>
      <c r="F317" s="7">
        <f>D317*0.85</f>
        <v>93.262</v>
      </c>
      <c r="G317" s="7">
        <f>D317*0.8</f>
        <v>87.77600000000001</v>
      </c>
      <c r="H317" s="7">
        <f>D317*0.75</f>
        <v>82.289999999999992</v>
      </c>
      <c r="I317" s="112"/>
      <c r="J317" s="92"/>
    </row>
    <row r="318" spans="1:11">
      <c r="A318" s="95" t="s">
        <v>493</v>
      </c>
      <c r="B318" s="95" t="s">
        <v>443</v>
      </c>
      <c r="C318" s="9" t="s">
        <v>190</v>
      </c>
      <c r="D318" s="16">
        <v>131.94999999999999</v>
      </c>
      <c r="E318" s="7">
        <f>D318*0.9</f>
        <v>118.755</v>
      </c>
      <c r="F318" s="7">
        <f>D318*0.85</f>
        <v>112.15749999999998</v>
      </c>
      <c r="G318" s="7">
        <f>D318*0.8</f>
        <v>105.56</v>
      </c>
      <c r="H318" s="7">
        <f>D318*0.75</f>
        <v>98.962499999999991</v>
      </c>
      <c r="I318" s="112"/>
      <c r="J318" s="92"/>
    </row>
    <row r="319" spans="1:11">
      <c r="A319" s="95" t="s">
        <v>5</v>
      </c>
      <c r="B319" s="95" t="s">
        <v>443</v>
      </c>
      <c r="C319" s="9" t="s">
        <v>189</v>
      </c>
      <c r="D319" s="16">
        <v>121.61</v>
      </c>
      <c r="E319" s="7">
        <f>D319*0.9</f>
        <v>109.449</v>
      </c>
      <c r="F319" s="7">
        <f>D319*0.85</f>
        <v>103.3685</v>
      </c>
      <c r="G319" s="7">
        <f>D319*0.8</f>
        <v>97.288000000000011</v>
      </c>
      <c r="H319" s="7">
        <f>D319*0.75</f>
        <v>91.207499999999996</v>
      </c>
      <c r="I319" s="112"/>
      <c r="J319" s="118"/>
    </row>
    <row r="320" spans="1:11">
      <c r="A320" s="95"/>
      <c r="B320" s="95" t="s">
        <v>443</v>
      </c>
      <c r="C320" s="117" t="s">
        <v>529</v>
      </c>
      <c r="D320" s="16">
        <v>133.51</v>
      </c>
      <c r="E320" s="7">
        <f>D320*0.9</f>
        <v>120.15899999999999</v>
      </c>
      <c r="F320" s="7">
        <f>D320*0.85</f>
        <v>113.48349999999999</v>
      </c>
      <c r="G320" s="7">
        <f>D320*0.8</f>
        <v>106.80799999999999</v>
      </c>
      <c r="H320" s="7">
        <f>D320*0.75</f>
        <v>100.13249999999999</v>
      </c>
      <c r="I320" s="112" t="s">
        <v>445</v>
      </c>
      <c r="J320" s="118" t="s">
        <v>530</v>
      </c>
    </row>
    <row r="321" spans="1:10">
      <c r="A321" s="95"/>
      <c r="B321" s="95" t="s">
        <v>443</v>
      </c>
      <c r="C321" s="116" t="s">
        <v>528</v>
      </c>
      <c r="D321" s="16">
        <v>152.37</v>
      </c>
      <c r="E321" s="7">
        <f>D321*0.9</f>
        <v>137.13300000000001</v>
      </c>
      <c r="F321" s="7">
        <f>D321*0.85</f>
        <v>129.5145</v>
      </c>
      <c r="G321" s="7">
        <f>D321*0.8</f>
        <v>121.89600000000002</v>
      </c>
      <c r="H321" s="7">
        <f>D321*0.75</f>
        <v>114.2775</v>
      </c>
      <c r="I321" s="112" t="s">
        <v>445</v>
      </c>
      <c r="J321" s="118" t="s">
        <v>530</v>
      </c>
    </row>
    <row r="322" spans="1:10">
      <c r="A322" s="95"/>
      <c r="B322" s="95" t="s">
        <v>555</v>
      </c>
      <c r="C322" s="6" t="s">
        <v>210</v>
      </c>
      <c r="D322" s="16"/>
      <c r="E322" s="7"/>
      <c r="F322" s="7"/>
      <c r="G322" s="7"/>
      <c r="H322" s="7"/>
      <c r="I322" s="112"/>
      <c r="J322" s="92"/>
    </row>
    <row r="323" spans="1:10">
      <c r="A323" s="95" t="s">
        <v>41</v>
      </c>
      <c r="B323" s="95" t="s">
        <v>556</v>
      </c>
      <c r="C323" s="9" t="s">
        <v>193</v>
      </c>
      <c r="D323" s="16">
        <v>116.79</v>
      </c>
      <c r="E323" s="7">
        <f t="shared" ref="E323:E328" si="48">D323*0.9</f>
        <v>105.111</v>
      </c>
      <c r="F323" s="7">
        <f t="shared" ref="F323:F328" si="49">D323*0.85</f>
        <v>99.271500000000003</v>
      </c>
      <c r="G323" s="7">
        <f t="shared" ref="G323:G328" si="50">D323*0.8</f>
        <v>93.432000000000016</v>
      </c>
      <c r="H323" s="7">
        <f t="shared" ref="H323:H328" si="51">D323*0.75</f>
        <v>87.592500000000001</v>
      </c>
      <c r="I323" s="112"/>
      <c r="J323" s="92"/>
    </row>
    <row r="324" spans="1:10">
      <c r="A324" s="95" t="s">
        <v>11</v>
      </c>
      <c r="B324" s="95" t="s">
        <v>556</v>
      </c>
      <c r="C324" s="12" t="s">
        <v>307</v>
      </c>
      <c r="D324" s="16">
        <v>156.30000000000001</v>
      </c>
      <c r="E324" s="7">
        <f t="shared" si="48"/>
        <v>140.67000000000002</v>
      </c>
      <c r="F324" s="7">
        <f t="shared" si="49"/>
        <v>132.85500000000002</v>
      </c>
      <c r="G324" s="7">
        <f t="shared" si="50"/>
        <v>125.04000000000002</v>
      </c>
      <c r="H324" s="7">
        <f t="shared" si="51"/>
        <v>117.22500000000001</v>
      </c>
      <c r="I324" s="112"/>
      <c r="J324" s="92"/>
    </row>
    <row r="325" spans="1:10">
      <c r="A325" s="95" t="s">
        <v>54</v>
      </c>
      <c r="B325" s="95" t="s">
        <v>556</v>
      </c>
      <c r="C325" s="9" t="s">
        <v>191</v>
      </c>
      <c r="D325" s="16">
        <v>83.29</v>
      </c>
      <c r="E325" s="7">
        <f t="shared" si="48"/>
        <v>74.961000000000013</v>
      </c>
      <c r="F325" s="7">
        <f t="shared" si="49"/>
        <v>70.796500000000009</v>
      </c>
      <c r="G325" s="7">
        <f t="shared" si="50"/>
        <v>66.632000000000005</v>
      </c>
      <c r="H325" s="7">
        <f t="shared" si="51"/>
        <v>62.467500000000001</v>
      </c>
      <c r="I325" s="112"/>
      <c r="J325" s="92"/>
    </row>
    <row r="326" spans="1:10">
      <c r="A326" s="95" t="s">
        <v>54</v>
      </c>
      <c r="B326" s="95" t="s">
        <v>556</v>
      </c>
      <c r="C326" s="9" t="s">
        <v>192</v>
      </c>
      <c r="D326" s="16">
        <v>83.17</v>
      </c>
      <c r="E326" s="7">
        <f t="shared" si="48"/>
        <v>74.853000000000009</v>
      </c>
      <c r="F326" s="7">
        <f t="shared" si="49"/>
        <v>70.694500000000005</v>
      </c>
      <c r="G326" s="7">
        <f t="shared" si="50"/>
        <v>66.536000000000001</v>
      </c>
      <c r="H326" s="7">
        <f t="shared" si="51"/>
        <v>62.377499999999998</v>
      </c>
      <c r="I326" s="112"/>
      <c r="J326" s="92"/>
    </row>
    <row r="327" spans="1:10">
      <c r="A327" s="95"/>
      <c r="B327" s="95" t="s">
        <v>556</v>
      </c>
      <c r="C327" s="10" t="s">
        <v>308</v>
      </c>
      <c r="D327" s="16">
        <v>140.5</v>
      </c>
      <c r="E327" s="7">
        <f t="shared" si="48"/>
        <v>126.45</v>
      </c>
      <c r="F327" s="7">
        <f t="shared" si="49"/>
        <v>119.425</v>
      </c>
      <c r="G327" s="7">
        <f t="shared" si="50"/>
        <v>112.4</v>
      </c>
      <c r="H327" s="7">
        <f t="shared" si="51"/>
        <v>105.375</v>
      </c>
      <c r="I327" s="112"/>
    </row>
    <row r="328" spans="1:10">
      <c r="A328" s="95"/>
      <c r="B328" s="95" t="s">
        <v>556</v>
      </c>
      <c r="C328" s="91" t="s">
        <v>486</v>
      </c>
      <c r="D328" s="16">
        <v>117.54283517542001</v>
      </c>
      <c r="E328" s="7">
        <f t="shared" si="48"/>
        <v>105.78855165787802</v>
      </c>
      <c r="F328" s="7">
        <f t="shared" si="49"/>
        <v>99.911409899106999</v>
      </c>
      <c r="G328" s="7">
        <f t="shared" si="50"/>
        <v>94.03426814033601</v>
      </c>
      <c r="H328" s="7">
        <f t="shared" si="51"/>
        <v>88.157126381565007</v>
      </c>
      <c r="I328" s="112"/>
    </row>
    <row r="329" spans="1:10">
      <c r="A329" s="95"/>
      <c r="B329" s="95" t="s">
        <v>557</v>
      </c>
      <c r="C329" s="6" t="s">
        <v>211</v>
      </c>
      <c r="D329" s="16"/>
      <c r="E329" s="7"/>
      <c r="F329" s="7"/>
      <c r="G329" s="7"/>
      <c r="H329" s="7"/>
      <c r="I329" s="112"/>
    </row>
    <row r="330" spans="1:10">
      <c r="A330" s="95" t="s">
        <v>22</v>
      </c>
      <c r="B330" s="95" t="s">
        <v>558</v>
      </c>
      <c r="C330" s="9" t="s">
        <v>194</v>
      </c>
      <c r="D330" s="16">
        <v>117.6</v>
      </c>
      <c r="E330" s="7">
        <f>D330*0.9</f>
        <v>105.84</v>
      </c>
      <c r="F330" s="7">
        <f>D330*0.85</f>
        <v>99.96</v>
      </c>
      <c r="G330" s="7">
        <f>D330*0.8</f>
        <v>94.08</v>
      </c>
      <c r="H330" s="7">
        <f>D330*0.75</f>
        <v>88.199999999999989</v>
      </c>
      <c r="I330" s="112"/>
    </row>
    <row r="331" spans="1:10">
      <c r="A331" s="95" t="s">
        <v>21</v>
      </c>
      <c r="B331" s="95" t="s">
        <v>558</v>
      </c>
      <c r="C331" s="9" t="s">
        <v>195</v>
      </c>
      <c r="D331" s="16">
        <v>128.91</v>
      </c>
      <c r="E331" s="7">
        <f>D331*0.9</f>
        <v>116.01900000000001</v>
      </c>
      <c r="F331" s="7">
        <f>D331*0.85</f>
        <v>109.5735</v>
      </c>
      <c r="G331" s="7">
        <f>D331*0.8</f>
        <v>103.128</v>
      </c>
      <c r="H331" s="7">
        <f>D331*0.75</f>
        <v>96.682500000000005</v>
      </c>
      <c r="I331" s="112"/>
    </row>
  </sheetData>
  <sortState xmlns:xlrd2="http://schemas.microsoft.com/office/spreadsheetml/2017/richdata2" ref="A3:J335">
    <sortCondition ref="B3:B335"/>
    <sortCondition ref="C3:C335"/>
  </sortState>
  <pageMargins left="0.2" right="0.2" top="0.5" bottom="0.25" header="0.1" footer="0.3"/>
  <pageSetup scale="49" fitToHeight="0" orientation="portrait" horizontalDpi="0" verticalDpi="0" r:id="rId1"/>
  <headerFooter>
    <oddHeader xml:space="preserve">&amp;L&amp;"Arial,Bold"&amp;12
 &amp;C&amp;"Arial,Bold"&amp;22Item Price List&amp;14
</oddHeader>
    <oddFooter>&amp;R&amp;"Arial,Bold"&amp;12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20CC7-5192-4609-860E-53CB5ED3E82E}">
  <dimension ref="A1:J82"/>
  <sheetViews>
    <sheetView zoomScale="68" zoomScaleNormal="68" workbookViewId="0">
      <pane ySplit="1" topLeftCell="A2" activePane="bottomLeft" state="frozen"/>
      <selection pane="bottomLeft" activeCell="C82" sqref="A1:C82"/>
    </sheetView>
  </sheetViews>
  <sheetFormatPr defaultRowHeight="15"/>
  <cols>
    <col min="1" max="1" width="59" bestFit="1" customWidth="1"/>
    <col min="2" max="2" width="25.42578125" customWidth="1"/>
    <col min="3" max="3" width="25.5703125" style="1" customWidth="1"/>
    <col min="4" max="4" width="15.28515625" customWidth="1"/>
    <col min="5" max="5" width="9.85546875" bestFit="1" customWidth="1"/>
    <col min="6" max="6" width="16.28515625" customWidth="1"/>
    <col min="7" max="7" width="16" customWidth="1"/>
    <col min="8" max="8" width="14.140625" customWidth="1"/>
    <col min="9" max="9" width="12.28515625" customWidth="1"/>
    <col min="10" max="10" width="12.28515625" bestFit="1" customWidth="1"/>
    <col min="11" max="11" width="16.28515625" bestFit="1" customWidth="1"/>
    <col min="12" max="12" width="12.28515625" bestFit="1" customWidth="1"/>
    <col min="13" max="13" width="10.7109375" bestFit="1" customWidth="1"/>
    <col min="14" max="15" width="12.28515625" bestFit="1" customWidth="1"/>
  </cols>
  <sheetData>
    <row r="1" spans="1:10" ht="36">
      <c r="A1" s="17" t="s">
        <v>309</v>
      </c>
      <c r="B1" s="26" t="s">
        <v>324</v>
      </c>
      <c r="C1" s="84">
        <v>1</v>
      </c>
      <c r="D1" s="18" t="s">
        <v>310</v>
      </c>
      <c r="E1" s="21" t="s">
        <v>314</v>
      </c>
      <c r="F1" s="26" t="s">
        <v>323</v>
      </c>
      <c r="G1" s="26" t="s">
        <v>319</v>
      </c>
      <c r="H1" s="26" t="s">
        <v>325</v>
      </c>
      <c r="I1" s="26" t="s">
        <v>326</v>
      </c>
      <c r="J1" s="26" t="s">
        <v>327</v>
      </c>
    </row>
    <row r="2" spans="1:10" ht="18">
      <c r="A2" s="38" t="s">
        <v>333</v>
      </c>
      <c r="B2" s="37">
        <v>131.91541828000001</v>
      </c>
      <c r="C2" s="85" t="s">
        <v>442</v>
      </c>
      <c r="D2" s="44">
        <v>12</v>
      </c>
      <c r="E2" s="32">
        <v>20</v>
      </c>
      <c r="F2" s="37">
        <v>58.444342000000006</v>
      </c>
      <c r="G2" s="36">
        <v>1168.8868400000001</v>
      </c>
      <c r="H2" s="36">
        <v>4.8703618333333338</v>
      </c>
      <c r="I2" s="36">
        <v>14.611085500000002</v>
      </c>
      <c r="J2" s="36">
        <v>19.481447333333335</v>
      </c>
    </row>
    <row r="3" spans="1:10" ht="18">
      <c r="A3" s="38" t="s">
        <v>339</v>
      </c>
      <c r="B3" s="37">
        <v>180.03646112000001</v>
      </c>
      <c r="C3" s="85" t="s">
        <v>442</v>
      </c>
      <c r="D3" s="39">
        <v>12</v>
      </c>
      <c r="E3" s="32">
        <v>15</v>
      </c>
      <c r="F3" s="37">
        <v>94.355568000000005</v>
      </c>
      <c r="G3" s="36">
        <v>1415.3335200000001</v>
      </c>
      <c r="H3" s="36">
        <v>7.8629640000000007</v>
      </c>
      <c r="I3" s="36">
        <v>23.588892000000001</v>
      </c>
      <c r="J3" s="36">
        <v>31.451856000000003</v>
      </c>
    </row>
    <row r="4" spans="1:10" ht="18">
      <c r="A4" s="38" t="s">
        <v>341</v>
      </c>
      <c r="B4" s="37">
        <v>202.30480891999997</v>
      </c>
      <c r="C4" s="85" t="s">
        <v>442</v>
      </c>
      <c r="D4" s="39">
        <v>4</v>
      </c>
      <c r="E4" s="32">
        <v>113</v>
      </c>
      <c r="F4" s="37">
        <v>110.97373799999998</v>
      </c>
      <c r="G4" s="36">
        <v>12540.032393999998</v>
      </c>
      <c r="H4" s="36">
        <v>27.743434499999996</v>
      </c>
      <c r="I4" s="36">
        <v>83.230303499999991</v>
      </c>
      <c r="J4" s="36">
        <v>110.97373799999998</v>
      </c>
    </row>
    <row r="5" spans="1:10" ht="18.75">
      <c r="A5" s="59" t="s">
        <v>426</v>
      </c>
      <c r="B5" s="67">
        <v>190.80401307421999</v>
      </c>
      <c r="C5" s="87" t="s">
        <v>442</v>
      </c>
      <c r="D5" s="61" t="s">
        <v>406</v>
      </c>
      <c r="E5" s="64">
        <v>20</v>
      </c>
      <c r="F5" s="66">
        <v>102.391054533</v>
      </c>
      <c r="G5" s="67">
        <v>2047.82109066</v>
      </c>
      <c r="H5" s="67">
        <v>8.5325878777500002</v>
      </c>
      <c r="I5" s="67">
        <v>25.59776363325</v>
      </c>
      <c r="J5" s="67">
        <v>34.130351511000001</v>
      </c>
    </row>
    <row r="6" spans="1:10" ht="18">
      <c r="A6" s="38" t="s">
        <v>334</v>
      </c>
      <c r="B6" s="37">
        <v>173.13564068000002</v>
      </c>
      <c r="C6" s="85" t="s">
        <v>444</v>
      </c>
      <c r="D6" s="46">
        <v>4</v>
      </c>
      <c r="E6" s="32">
        <v>125</v>
      </c>
      <c r="F6" s="37">
        <v>89.205702000000002</v>
      </c>
      <c r="G6" s="36">
        <v>11150.712750000001</v>
      </c>
      <c r="H6" s="36">
        <v>22.301425500000001</v>
      </c>
      <c r="I6" s="36">
        <v>66.904276500000009</v>
      </c>
      <c r="J6" s="36">
        <v>89.205702000000002</v>
      </c>
    </row>
    <row r="7" spans="1:10" ht="18">
      <c r="A7" s="38" t="s">
        <v>347</v>
      </c>
      <c r="B7" s="37">
        <v>136.824811522</v>
      </c>
      <c r="C7" s="85" t="s">
        <v>444</v>
      </c>
      <c r="D7" s="52">
        <v>24</v>
      </c>
      <c r="E7" s="32">
        <v>15</v>
      </c>
      <c r="F7" s="37">
        <v>62.108068299999999</v>
      </c>
      <c r="G7" s="36">
        <v>931.62102449999998</v>
      </c>
      <c r="H7" s="36">
        <v>2.5878361791666666</v>
      </c>
      <c r="I7" s="36">
        <v>7.7635085374999999</v>
      </c>
      <c r="J7" s="36">
        <v>10.351344716666667</v>
      </c>
    </row>
    <row r="8" spans="1:10" ht="18">
      <c r="A8" s="38" t="s">
        <v>348</v>
      </c>
      <c r="B8" s="37">
        <v>125.32089236000002</v>
      </c>
      <c r="C8" s="85" t="s">
        <v>444</v>
      </c>
      <c r="D8" s="39">
        <v>1</v>
      </c>
      <c r="E8" s="32">
        <v>80</v>
      </c>
      <c r="F8" s="37">
        <v>53.523053999999995</v>
      </c>
      <c r="G8" s="36">
        <v>4281.8443199999992</v>
      </c>
      <c r="H8" s="36">
        <v>53.523053999999995</v>
      </c>
      <c r="I8" s="36">
        <v>160.56916199999998</v>
      </c>
      <c r="J8" s="36">
        <v>214.09221599999998</v>
      </c>
    </row>
    <row r="9" spans="1:10" ht="18.75">
      <c r="A9" s="68" t="s">
        <v>400</v>
      </c>
      <c r="B9" s="67">
        <v>95.867938850320002</v>
      </c>
      <c r="C9" s="88" t="s">
        <v>440</v>
      </c>
      <c r="D9" s="70" t="s">
        <v>401</v>
      </c>
      <c r="E9" s="64">
        <v>30</v>
      </c>
      <c r="F9" s="66">
        <v>31.543237948000002</v>
      </c>
      <c r="G9" s="67">
        <v>946.29713844000003</v>
      </c>
      <c r="H9" s="67">
        <v>31.543237948000002</v>
      </c>
      <c r="I9" s="67">
        <v>94.629713844000008</v>
      </c>
      <c r="J9" s="67">
        <v>126.17295179200001</v>
      </c>
    </row>
    <row r="10" spans="1:10" ht="18.75">
      <c r="A10" s="68" t="s">
        <v>402</v>
      </c>
      <c r="B10" s="67">
        <v>96.588297438560005</v>
      </c>
      <c r="C10" s="88" t="s">
        <v>440</v>
      </c>
      <c r="D10" s="70" t="s">
        <v>384</v>
      </c>
      <c r="E10" s="64">
        <v>1</v>
      </c>
      <c r="F10" s="66">
        <v>32.080818984000004</v>
      </c>
      <c r="G10" s="67">
        <v>32.080818984000004</v>
      </c>
      <c r="H10" s="67">
        <v>8.020204746000001</v>
      </c>
      <c r="I10" s="67">
        <v>24.060614238000003</v>
      </c>
      <c r="J10" s="67">
        <v>32.080818984000004</v>
      </c>
    </row>
    <row r="11" spans="1:10" ht="18">
      <c r="A11" s="38" t="s">
        <v>340</v>
      </c>
      <c r="B11" s="37">
        <v>93.40263640000002</v>
      </c>
      <c r="C11" s="85" t="s">
        <v>440</v>
      </c>
      <c r="D11" s="39">
        <v>1</v>
      </c>
      <c r="E11" s="32">
        <v>20</v>
      </c>
      <c r="F11" s="37">
        <v>29.70346</v>
      </c>
      <c r="G11" s="36">
        <v>594.06920000000002</v>
      </c>
      <c r="H11" s="36">
        <v>29.70346</v>
      </c>
      <c r="I11" s="36">
        <v>89.110379999999992</v>
      </c>
      <c r="J11" s="36">
        <v>118.81384</v>
      </c>
    </row>
    <row r="12" spans="1:10" ht="18">
      <c r="A12" s="38" t="s">
        <v>335</v>
      </c>
      <c r="B12" s="37">
        <v>128.18833960000001</v>
      </c>
      <c r="C12" s="85" t="s">
        <v>437</v>
      </c>
      <c r="D12" s="44">
        <v>24</v>
      </c>
      <c r="E12" s="32">
        <v>10</v>
      </c>
      <c r="F12" s="37">
        <v>55.662940000000006</v>
      </c>
      <c r="G12" s="36">
        <v>556.62940000000003</v>
      </c>
      <c r="H12" s="36">
        <v>2.3192891666666671</v>
      </c>
      <c r="I12" s="36">
        <v>6.9578675000000008</v>
      </c>
      <c r="J12" s="36">
        <v>9.2771566666666683</v>
      </c>
    </row>
    <row r="13" spans="1:10" ht="18.75">
      <c r="A13" s="59" t="s">
        <v>405</v>
      </c>
      <c r="B13" s="67">
        <v>105.88081451748</v>
      </c>
      <c r="C13" s="87" t="s">
        <v>437</v>
      </c>
      <c r="D13" s="61" t="s">
        <v>406</v>
      </c>
      <c r="E13" s="64">
        <v>10</v>
      </c>
      <c r="F13" s="66">
        <v>39.015533222000002</v>
      </c>
      <c r="G13" s="67">
        <v>390.15533221999999</v>
      </c>
      <c r="H13" s="67">
        <v>3.2512944351666668</v>
      </c>
      <c r="I13" s="67">
        <v>9.7538833055000005</v>
      </c>
      <c r="J13" s="67">
        <v>13.005177740666667</v>
      </c>
    </row>
    <row r="14" spans="1:10" ht="18">
      <c r="A14" s="38" t="s">
        <v>343</v>
      </c>
      <c r="B14" s="37">
        <v>107.15535656</v>
      </c>
      <c r="C14" s="85" t="s">
        <v>437</v>
      </c>
      <c r="D14" s="46">
        <v>9</v>
      </c>
      <c r="E14" s="32">
        <v>5</v>
      </c>
      <c r="F14" s="37">
        <v>39.966684000000001</v>
      </c>
      <c r="G14" s="36">
        <v>199.83341999999999</v>
      </c>
      <c r="H14" s="36">
        <v>4.4407426666666669</v>
      </c>
      <c r="I14" s="36">
        <v>13.322228000000001</v>
      </c>
      <c r="J14" s="36">
        <v>17.762970666666668</v>
      </c>
    </row>
    <row r="15" spans="1:10" ht="18.75">
      <c r="A15" s="59" t="s">
        <v>423</v>
      </c>
      <c r="B15" s="67">
        <v>98.68011516124001</v>
      </c>
      <c r="C15" s="87" t="s">
        <v>437</v>
      </c>
      <c r="D15" s="75" t="s">
        <v>382</v>
      </c>
      <c r="E15" s="76">
        <v>10</v>
      </c>
      <c r="F15" s="66">
        <v>33.641876986000007</v>
      </c>
      <c r="G15" s="67">
        <v>336.41876986000005</v>
      </c>
      <c r="H15" s="67">
        <v>0.9344965829444446</v>
      </c>
      <c r="I15" s="67">
        <v>2.8034897488333339</v>
      </c>
      <c r="J15" s="67">
        <v>3.7379863317777784</v>
      </c>
    </row>
    <row r="16" spans="1:10" ht="18">
      <c r="A16" s="38" t="s">
        <v>366</v>
      </c>
      <c r="B16" s="37">
        <v>102.94468527999999</v>
      </c>
      <c r="C16" s="85" t="s">
        <v>437</v>
      </c>
      <c r="D16" s="51">
        <v>36</v>
      </c>
      <c r="E16" s="32">
        <v>5</v>
      </c>
      <c r="F16" s="37">
        <v>36.824391999999996</v>
      </c>
      <c r="G16" s="36">
        <v>184.12195999999997</v>
      </c>
      <c r="H16" s="36">
        <v>1.0228997777777777</v>
      </c>
      <c r="I16" s="36">
        <v>3.068699333333333</v>
      </c>
      <c r="J16" s="36">
        <v>4.091599111111111</v>
      </c>
    </row>
    <row r="17" spans="1:10" ht="18">
      <c r="A17" s="28" t="s">
        <v>328</v>
      </c>
      <c r="B17" s="37">
        <v>137.04836868000001</v>
      </c>
      <c r="C17" s="85" t="s">
        <v>434</v>
      </c>
      <c r="D17" s="29">
        <v>6</v>
      </c>
      <c r="E17" s="32">
        <v>12</v>
      </c>
      <c r="F17" s="37">
        <v>62.27490199999999</v>
      </c>
      <c r="G17" s="36">
        <v>747.29882399999985</v>
      </c>
      <c r="H17" s="36">
        <v>10.379150333333332</v>
      </c>
      <c r="I17" s="36">
        <v>31.137450999999995</v>
      </c>
      <c r="J17" s="36">
        <v>41.516601333333327</v>
      </c>
    </row>
    <row r="18" spans="1:10" ht="18.75">
      <c r="A18" s="68" t="s">
        <v>383</v>
      </c>
      <c r="B18" s="67">
        <v>120.83840026296002</v>
      </c>
      <c r="C18" s="88" t="s">
        <v>434</v>
      </c>
      <c r="D18" s="70" t="s">
        <v>384</v>
      </c>
      <c r="E18" s="64">
        <v>20</v>
      </c>
      <c r="F18" s="66">
        <v>50.177910644000001</v>
      </c>
      <c r="G18" s="67">
        <v>1003.55821288</v>
      </c>
      <c r="H18" s="67">
        <v>12.544477661</v>
      </c>
      <c r="I18" s="67">
        <v>37.633432982999999</v>
      </c>
      <c r="J18" s="67">
        <v>50.177910644000001</v>
      </c>
    </row>
    <row r="19" spans="1:10" ht="18.75">
      <c r="A19" s="59" t="s">
        <v>385</v>
      </c>
      <c r="B19" s="67">
        <v>138.86961611250001</v>
      </c>
      <c r="C19" s="87" t="s">
        <v>434</v>
      </c>
      <c r="D19" s="61" t="s">
        <v>386</v>
      </c>
      <c r="E19" s="64">
        <v>35</v>
      </c>
      <c r="F19" s="66">
        <v>63.634041875000008</v>
      </c>
      <c r="G19" s="67">
        <v>2227.1914656250001</v>
      </c>
      <c r="H19" s="67">
        <v>21.211347291666669</v>
      </c>
      <c r="I19" s="67">
        <v>63.634041875000008</v>
      </c>
      <c r="J19" s="67">
        <v>84.845389166666678</v>
      </c>
    </row>
    <row r="20" spans="1:10" ht="18.75">
      <c r="A20" s="68" t="s">
        <v>393</v>
      </c>
      <c r="B20" s="67">
        <v>105.89783615558001</v>
      </c>
      <c r="C20" s="88" t="s">
        <v>434</v>
      </c>
      <c r="D20" s="70" t="s">
        <v>384</v>
      </c>
      <c r="E20" s="64">
        <v>10</v>
      </c>
      <c r="F20" s="66">
        <v>39.028235937000005</v>
      </c>
      <c r="G20" s="67">
        <v>390.28235937000005</v>
      </c>
      <c r="H20" s="67">
        <v>9.7570589842500013</v>
      </c>
      <c r="I20" s="67">
        <v>29.271176952750004</v>
      </c>
      <c r="J20" s="67">
        <v>39.028235937000005</v>
      </c>
    </row>
    <row r="21" spans="1:10" ht="18.75">
      <c r="A21" s="68" t="s">
        <v>394</v>
      </c>
      <c r="B21" s="67">
        <v>131.64285362494002</v>
      </c>
      <c r="C21" s="88" t="s">
        <v>434</v>
      </c>
      <c r="D21" s="70" t="s">
        <v>395</v>
      </c>
      <c r="E21" s="64">
        <v>20</v>
      </c>
      <c r="F21" s="66">
        <v>58.240935541000006</v>
      </c>
      <c r="G21" s="67">
        <v>1164.8187108200002</v>
      </c>
      <c r="H21" s="67">
        <v>7.2801169426250008</v>
      </c>
      <c r="I21" s="67">
        <v>21.840350827875003</v>
      </c>
      <c r="J21" s="67">
        <v>29.120467770500003</v>
      </c>
    </row>
    <row r="22" spans="1:10" ht="18.75">
      <c r="A22" s="59" t="s">
        <v>396</v>
      </c>
      <c r="B22" s="67">
        <v>137.33907904154003</v>
      </c>
      <c r="C22" s="87" t="s">
        <v>434</v>
      </c>
      <c r="D22" s="61" t="s">
        <v>384</v>
      </c>
      <c r="E22" s="64">
        <v>15</v>
      </c>
      <c r="F22" s="66">
        <v>62.491850031000006</v>
      </c>
      <c r="G22" s="67">
        <v>937.37775046500008</v>
      </c>
      <c r="H22" s="67">
        <v>15.622962507750001</v>
      </c>
      <c r="I22" s="67">
        <v>46.868887523250002</v>
      </c>
      <c r="J22" s="67">
        <v>62.491850031000006</v>
      </c>
    </row>
    <row r="23" spans="1:10" ht="18">
      <c r="A23" s="47" t="s">
        <v>338</v>
      </c>
      <c r="B23" s="37">
        <v>129.82736596000001</v>
      </c>
      <c r="C23" s="48" t="s">
        <v>434</v>
      </c>
      <c r="D23" s="48">
        <v>4</v>
      </c>
      <c r="E23" s="32">
        <v>20</v>
      </c>
      <c r="F23" s="37">
        <v>56.886094</v>
      </c>
      <c r="G23" s="36">
        <v>1137.7218800000001</v>
      </c>
      <c r="H23" s="36">
        <v>14.2215235</v>
      </c>
      <c r="I23" s="36">
        <v>42.664570499999996</v>
      </c>
      <c r="J23" s="36">
        <v>56.886094</v>
      </c>
    </row>
    <row r="24" spans="1:10" ht="18.75">
      <c r="A24" s="59" t="s">
        <v>398</v>
      </c>
      <c r="B24" s="67">
        <v>135.08308976362002</v>
      </c>
      <c r="C24" s="87" t="s">
        <v>434</v>
      </c>
      <c r="D24" s="75" t="s">
        <v>399</v>
      </c>
      <c r="E24" s="64">
        <v>50</v>
      </c>
      <c r="F24" s="66">
        <v>60.808275943000005</v>
      </c>
      <c r="G24" s="67">
        <v>3040.4137971500004</v>
      </c>
      <c r="H24" s="67">
        <v>10.134712657166668</v>
      </c>
      <c r="I24" s="67">
        <v>30.404137971500006</v>
      </c>
      <c r="J24" s="67">
        <v>40.538850628666673</v>
      </c>
    </row>
    <row r="25" spans="1:10" ht="18.75">
      <c r="A25" s="59" t="s">
        <v>403</v>
      </c>
      <c r="B25" s="67">
        <v>124.27771094002001</v>
      </c>
      <c r="C25" s="87" t="s">
        <v>434</v>
      </c>
      <c r="D25" s="61" t="s">
        <v>399</v>
      </c>
      <c r="E25" s="64">
        <v>15</v>
      </c>
      <c r="F25" s="66">
        <v>52.744560403000008</v>
      </c>
      <c r="G25" s="67">
        <v>791.1684060450001</v>
      </c>
      <c r="H25" s="67">
        <v>8.7907600671666675</v>
      </c>
      <c r="I25" s="67">
        <v>26.372280201500004</v>
      </c>
      <c r="J25" s="67">
        <v>35.16304026866667</v>
      </c>
    </row>
    <row r="26" spans="1:10" ht="18.75">
      <c r="A26" s="68" t="s">
        <v>404</v>
      </c>
      <c r="B26" s="67">
        <v>145.95366861346</v>
      </c>
      <c r="C26" s="88" t="s">
        <v>434</v>
      </c>
      <c r="D26" s="70" t="s">
        <v>384</v>
      </c>
      <c r="E26" s="64">
        <v>25</v>
      </c>
      <c r="F26" s="66">
        <v>68.920648219</v>
      </c>
      <c r="G26" s="67">
        <v>1723.0162054750001</v>
      </c>
      <c r="H26" s="67">
        <v>17.23016205475</v>
      </c>
      <c r="I26" s="67">
        <v>51.690486164250004</v>
      </c>
      <c r="J26" s="67">
        <v>68.920648219</v>
      </c>
    </row>
    <row r="27" spans="1:10" ht="18.75">
      <c r="A27" s="59" t="s">
        <v>407</v>
      </c>
      <c r="B27" s="67">
        <v>117.51796927916001</v>
      </c>
      <c r="C27" s="87" t="s">
        <v>434</v>
      </c>
      <c r="D27" s="75" t="s">
        <v>399</v>
      </c>
      <c r="E27" s="64">
        <v>9</v>
      </c>
      <c r="F27" s="66">
        <v>47.699977074000003</v>
      </c>
      <c r="G27" s="67">
        <v>429.29979366600003</v>
      </c>
      <c r="H27" s="67">
        <v>7.9499961790000002</v>
      </c>
      <c r="I27" s="67">
        <v>23.849988537000002</v>
      </c>
      <c r="J27" s="67">
        <v>31.799984716000001</v>
      </c>
    </row>
    <row r="28" spans="1:10" ht="18.75">
      <c r="A28" s="68" t="s">
        <v>408</v>
      </c>
      <c r="B28" s="67">
        <v>131.64285362494002</v>
      </c>
      <c r="C28" s="88" t="s">
        <v>434</v>
      </c>
      <c r="D28" s="70" t="s">
        <v>395</v>
      </c>
      <c r="E28" s="64">
        <v>30</v>
      </c>
      <c r="F28" s="66">
        <v>58.240935541000006</v>
      </c>
      <c r="G28" s="67">
        <v>1747.2280662300002</v>
      </c>
      <c r="H28" s="67">
        <v>7.2801169426250008</v>
      </c>
      <c r="I28" s="67">
        <v>21.840350827875003</v>
      </c>
      <c r="J28" s="67">
        <v>29.120467770500003</v>
      </c>
    </row>
    <row r="29" spans="1:10" ht="18">
      <c r="A29" s="28" t="s">
        <v>342</v>
      </c>
      <c r="B29" s="37">
        <v>111.15046204000001</v>
      </c>
      <c r="C29" s="85" t="s">
        <v>434</v>
      </c>
      <c r="D29" s="29">
        <v>8</v>
      </c>
      <c r="E29" s="32">
        <v>15</v>
      </c>
      <c r="F29" s="37">
        <v>42.948105999999996</v>
      </c>
      <c r="G29" s="36">
        <v>644.22158999999988</v>
      </c>
      <c r="H29" s="36">
        <v>5.3685132499999995</v>
      </c>
      <c r="I29" s="36">
        <v>16.105539749999998</v>
      </c>
      <c r="J29" s="36">
        <v>21.474052999999998</v>
      </c>
    </row>
    <row r="30" spans="1:10" ht="18">
      <c r="A30" s="28" t="s">
        <v>344</v>
      </c>
      <c r="B30" s="37">
        <v>108.04054144715121</v>
      </c>
      <c r="C30" s="85" t="s">
        <v>434</v>
      </c>
      <c r="D30" s="29">
        <v>4</v>
      </c>
      <c r="E30" s="32">
        <v>20</v>
      </c>
      <c r="F30" s="37">
        <v>40.627269736680006</v>
      </c>
      <c r="G30" s="36">
        <v>812.54539473360012</v>
      </c>
      <c r="H30" s="36">
        <v>10.156817434170001</v>
      </c>
      <c r="I30" s="36">
        <v>30.470452302510004</v>
      </c>
      <c r="J30" s="36">
        <v>40.627269736680006</v>
      </c>
    </row>
    <row r="31" spans="1:10" ht="18.75">
      <c r="A31" s="68" t="s">
        <v>409</v>
      </c>
      <c r="B31" s="67">
        <v>120.48843395170002</v>
      </c>
      <c r="C31" s="88" t="s">
        <v>434</v>
      </c>
      <c r="D31" s="70" t="s">
        <v>384</v>
      </c>
      <c r="E31" s="64">
        <v>20</v>
      </c>
      <c r="F31" s="66">
        <v>49.916741755000004</v>
      </c>
      <c r="G31" s="67">
        <v>998.33483510000008</v>
      </c>
      <c r="H31" s="67">
        <v>12.479185438750001</v>
      </c>
      <c r="I31" s="67">
        <v>37.437556316250003</v>
      </c>
      <c r="J31" s="67">
        <v>49.916741755000004</v>
      </c>
    </row>
    <row r="32" spans="1:10" ht="18.75">
      <c r="A32" s="68" t="s">
        <v>410</v>
      </c>
      <c r="B32" s="67">
        <v>128.63298028404003</v>
      </c>
      <c r="C32" s="88" t="s">
        <v>434</v>
      </c>
      <c r="D32" s="70" t="s">
        <v>395</v>
      </c>
      <c r="E32" s="64">
        <v>15</v>
      </c>
      <c r="F32" s="66">
        <v>55.994761406000009</v>
      </c>
      <c r="G32" s="67">
        <v>839.92142109000019</v>
      </c>
      <c r="H32" s="67">
        <v>6.9993451757500011</v>
      </c>
      <c r="I32" s="67">
        <v>20.998035527250003</v>
      </c>
      <c r="J32" s="67">
        <v>27.997380703000005</v>
      </c>
    </row>
    <row r="33" spans="1:10" ht="18.75">
      <c r="A33" s="59" t="s">
        <v>413</v>
      </c>
      <c r="B33" s="67">
        <v>120.85600764588001</v>
      </c>
      <c r="C33" s="87" t="s">
        <v>434</v>
      </c>
      <c r="D33" s="78" t="s">
        <v>399</v>
      </c>
      <c r="E33" s="64">
        <v>25</v>
      </c>
      <c r="F33" s="66">
        <v>50.191050482000009</v>
      </c>
      <c r="G33" s="67">
        <v>1254.7762620500002</v>
      </c>
      <c r="H33" s="67">
        <v>8.3651750803333353</v>
      </c>
      <c r="I33" s="67">
        <v>25.095525241000004</v>
      </c>
      <c r="J33" s="67">
        <v>33.460700321333341</v>
      </c>
    </row>
    <row r="34" spans="1:10" ht="18">
      <c r="A34" s="47" t="s">
        <v>349</v>
      </c>
      <c r="B34" s="37">
        <v>130.519729855696</v>
      </c>
      <c r="C34" s="48" t="s">
        <v>434</v>
      </c>
      <c r="D34" s="48">
        <v>4</v>
      </c>
      <c r="E34" s="32">
        <v>5</v>
      </c>
      <c r="F34" s="37">
        <v>57.402783474399996</v>
      </c>
      <c r="G34" s="36">
        <v>287.01391737199998</v>
      </c>
      <c r="H34" s="36">
        <v>14.350695868599999</v>
      </c>
      <c r="I34" s="36">
        <v>43.052087605799997</v>
      </c>
      <c r="J34" s="36">
        <v>57.402783474399996</v>
      </c>
    </row>
    <row r="35" spans="1:10" ht="18.75">
      <c r="A35" s="59" t="s">
        <v>420</v>
      </c>
      <c r="B35" s="67">
        <v>121.96244559549601</v>
      </c>
      <c r="C35" s="87" t="s">
        <v>434</v>
      </c>
      <c r="D35" s="75" t="s">
        <v>384</v>
      </c>
      <c r="E35" s="64">
        <v>15</v>
      </c>
      <c r="F35" s="66">
        <v>51.016750444400003</v>
      </c>
      <c r="G35" s="67">
        <v>765.25125666600002</v>
      </c>
      <c r="H35" s="67">
        <v>12.754187611100001</v>
      </c>
      <c r="I35" s="67">
        <v>38.262562833300002</v>
      </c>
      <c r="J35" s="67">
        <v>51.016750444400003</v>
      </c>
    </row>
    <row r="36" spans="1:10" ht="18.75">
      <c r="A36" s="68" t="s">
        <v>421</v>
      </c>
      <c r="B36" s="67">
        <v>99.527605361059997</v>
      </c>
      <c r="C36" s="88" t="s">
        <v>434</v>
      </c>
      <c r="D36" s="70" t="s">
        <v>390</v>
      </c>
      <c r="E36" s="64">
        <v>25</v>
      </c>
      <c r="F36" s="66">
        <v>34.274332359000006</v>
      </c>
      <c r="G36" s="67">
        <v>856.85830897500011</v>
      </c>
      <c r="H36" s="67">
        <v>17.137166179500003</v>
      </c>
      <c r="I36" s="67">
        <v>51.411498538500013</v>
      </c>
      <c r="J36" s="67">
        <v>68.548664718000012</v>
      </c>
    </row>
    <row r="37" spans="1:10" ht="18">
      <c r="A37" s="38" t="s">
        <v>351</v>
      </c>
      <c r="B37" s="37">
        <v>137.11796024</v>
      </c>
      <c r="C37" s="85" t="s">
        <v>434</v>
      </c>
      <c r="D37" s="51">
        <v>2</v>
      </c>
      <c r="E37" s="32">
        <v>10</v>
      </c>
      <c r="F37" s="37">
        <v>62.326836</v>
      </c>
      <c r="G37" s="36">
        <v>623.26836000000003</v>
      </c>
      <c r="H37" s="36">
        <v>31.163418</v>
      </c>
      <c r="I37" s="36">
        <v>93.490253999999993</v>
      </c>
      <c r="J37" s="36">
        <v>124.653672</v>
      </c>
    </row>
    <row r="38" spans="1:10" ht="18.75">
      <c r="A38" s="68" t="s">
        <v>422</v>
      </c>
      <c r="B38" s="67">
        <v>120.87034658790002</v>
      </c>
      <c r="C38" s="88" t="s">
        <v>434</v>
      </c>
      <c r="D38" s="70" t="s">
        <v>384</v>
      </c>
      <c r="E38" s="64">
        <v>30</v>
      </c>
      <c r="F38" s="66">
        <v>50.201751185000013</v>
      </c>
      <c r="G38" s="67">
        <v>1506.0525355500004</v>
      </c>
      <c r="H38" s="67">
        <v>12.550437796250003</v>
      </c>
      <c r="I38" s="67">
        <v>37.651313388750012</v>
      </c>
      <c r="J38" s="67">
        <v>50.201751185000013</v>
      </c>
    </row>
    <row r="39" spans="1:10" ht="18">
      <c r="A39" s="28" t="s">
        <v>354</v>
      </c>
      <c r="B39" s="37">
        <v>141.59685838736002</v>
      </c>
      <c r="C39" s="85" t="s">
        <v>434</v>
      </c>
      <c r="D39" s="29">
        <v>6</v>
      </c>
      <c r="E39" s="32">
        <v>20</v>
      </c>
      <c r="F39" s="37">
        <v>65.669297304000011</v>
      </c>
      <c r="G39" s="36">
        <v>1313.3859460800002</v>
      </c>
      <c r="H39" s="36">
        <v>10.944882884000002</v>
      </c>
      <c r="I39" s="36">
        <v>32.834648652000006</v>
      </c>
      <c r="J39" s="36">
        <v>43.779531536000007</v>
      </c>
    </row>
    <row r="40" spans="1:10" ht="18">
      <c r="A40" s="28" t="s">
        <v>357</v>
      </c>
      <c r="B40" s="37">
        <v>128.94903165425004</v>
      </c>
      <c r="C40" s="85" t="s">
        <v>434</v>
      </c>
      <c r="D40" s="29">
        <v>6</v>
      </c>
      <c r="E40" s="32">
        <v>20</v>
      </c>
      <c r="F40" s="37">
        <v>56.230620637500003</v>
      </c>
      <c r="G40" s="36">
        <v>1124.61241275</v>
      </c>
      <c r="H40" s="36">
        <v>9.3717701062500005</v>
      </c>
      <c r="I40" s="36">
        <v>28.115310318750002</v>
      </c>
      <c r="J40" s="36">
        <v>37.487080425000002</v>
      </c>
    </row>
    <row r="41" spans="1:10" ht="18">
      <c r="A41" s="28" t="s">
        <v>358</v>
      </c>
      <c r="B41" s="37">
        <v>111.06994200816001</v>
      </c>
      <c r="C41" s="85" t="s">
        <v>434</v>
      </c>
      <c r="D41" s="29">
        <v>8</v>
      </c>
      <c r="E41" s="32">
        <v>15</v>
      </c>
      <c r="F41" s="37">
        <v>42.888016424</v>
      </c>
      <c r="G41" s="36">
        <v>643.32024636000006</v>
      </c>
      <c r="H41" s="36">
        <v>5.361002053</v>
      </c>
      <c r="I41" s="36">
        <v>16.083006159</v>
      </c>
      <c r="J41" s="36">
        <v>21.444008212</v>
      </c>
    </row>
    <row r="42" spans="1:10" ht="18">
      <c r="A42" s="28" t="s">
        <v>360</v>
      </c>
      <c r="B42" s="37">
        <v>140.15402776288002</v>
      </c>
      <c r="C42" s="85" t="s">
        <v>434</v>
      </c>
      <c r="D42" s="29">
        <v>6</v>
      </c>
      <c r="E42" s="32">
        <v>20</v>
      </c>
      <c r="F42" s="37">
        <v>64.592558032000014</v>
      </c>
      <c r="G42" s="36">
        <v>1291.8511606400002</v>
      </c>
      <c r="H42" s="36">
        <v>10.76542633866667</v>
      </c>
      <c r="I42" s="36">
        <v>32.296279016000007</v>
      </c>
      <c r="J42" s="36">
        <v>43.061705354666678</v>
      </c>
    </row>
    <row r="43" spans="1:10" ht="18">
      <c r="A43" s="28" t="s">
        <v>363</v>
      </c>
      <c r="B43" s="37">
        <v>109.034141013</v>
      </c>
      <c r="C43" s="85" t="s">
        <v>434</v>
      </c>
      <c r="D43" s="29">
        <v>4</v>
      </c>
      <c r="E43" s="32">
        <v>20</v>
      </c>
      <c r="F43" s="37">
        <v>41.36876195</v>
      </c>
      <c r="G43" s="36">
        <v>827.37523899999997</v>
      </c>
      <c r="H43" s="36">
        <v>10.3421904875</v>
      </c>
      <c r="I43" s="36">
        <v>31.026571462500002</v>
      </c>
      <c r="J43" s="36">
        <v>41.36876195</v>
      </c>
    </row>
    <row r="44" spans="1:10" ht="18.75">
      <c r="A44" s="68" t="s">
        <v>425</v>
      </c>
      <c r="B44" s="67">
        <v>127.48135918182</v>
      </c>
      <c r="C44" s="88" t="s">
        <v>434</v>
      </c>
      <c r="D44" s="70" t="s">
        <v>399</v>
      </c>
      <c r="E44" s="64">
        <v>47</v>
      </c>
      <c r="F44" s="66">
        <v>55.135342673000004</v>
      </c>
      <c r="G44" s="67">
        <v>2591.3611056310001</v>
      </c>
      <c r="H44" s="67">
        <v>9.189223778833334</v>
      </c>
      <c r="I44" s="67">
        <v>27.567671336500002</v>
      </c>
      <c r="J44" s="67">
        <v>36.756895115333336</v>
      </c>
    </row>
    <row r="45" spans="1:10" ht="18.75">
      <c r="A45" s="68" t="s">
        <v>428</v>
      </c>
      <c r="B45" s="67">
        <v>114.38646560556002</v>
      </c>
      <c r="C45" s="88" t="s">
        <v>434</v>
      </c>
      <c r="D45" s="70" t="s">
        <v>399</v>
      </c>
      <c r="E45" s="64">
        <v>35</v>
      </c>
      <c r="F45" s="66">
        <v>45.363034034000009</v>
      </c>
      <c r="G45" s="67">
        <v>1587.7061911900003</v>
      </c>
      <c r="H45" s="67">
        <v>7.5605056723333348</v>
      </c>
      <c r="I45" s="67">
        <v>22.681517017000004</v>
      </c>
      <c r="J45" s="67">
        <v>30.242022689333339</v>
      </c>
    </row>
    <row r="46" spans="1:10" ht="18.75">
      <c r="A46" s="59" t="s">
        <v>429</v>
      </c>
      <c r="B46" s="67">
        <v>132.65767367960001</v>
      </c>
      <c r="C46" s="87" t="s">
        <v>434</v>
      </c>
      <c r="D46" s="78" t="s">
        <v>399</v>
      </c>
      <c r="E46" s="64">
        <v>20</v>
      </c>
      <c r="F46" s="66">
        <v>58.998263940000001</v>
      </c>
      <c r="G46" s="67">
        <v>1179.9652788000001</v>
      </c>
      <c r="H46" s="67">
        <v>9.8330439900000002</v>
      </c>
      <c r="I46" s="67">
        <v>29.499131970000001</v>
      </c>
      <c r="J46" s="67">
        <v>39.332175960000001</v>
      </c>
    </row>
    <row r="47" spans="1:10" ht="18.75">
      <c r="A47" s="59" t="s">
        <v>430</v>
      </c>
      <c r="B47" s="67">
        <v>122.47681446941999</v>
      </c>
      <c r="C47" s="87" t="s">
        <v>434</v>
      </c>
      <c r="D47" s="78" t="s">
        <v>401</v>
      </c>
      <c r="E47" s="64">
        <v>20</v>
      </c>
      <c r="F47" s="66">
        <v>51.400607813000001</v>
      </c>
      <c r="G47" s="67">
        <v>1028.01215626</v>
      </c>
      <c r="H47" s="67">
        <v>51.400607813000001</v>
      </c>
      <c r="I47" s="67">
        <v>154.20182343900001</v>
      </c>
      <c r="J47" s="67">
        <v>205.602431252</v>
      </c>
    </row>
    <row r="48" spans="1:10" ht="18.75">
      <c r="A48" s="68" t="s">
        <v>431</v>
      </c>
      <c r="B48" s="67">
        <v>98.438815560380021</v>
      </c>
      <c r="C48" s="88" t="s">
        <v>434</v>
      </c>
      <c r="D48" s="70" t="s">
        <v>384</v>
      </c>
      <c r="E48" s="64">
        <v>20</v>
      </c>
      <c r="F48" s="66">
        <v>33.461802657000007</v>
      </c>
      <c r="G48" s="67">
        <v>669.23605314000019</v>
      </c>
      <c r="H48" s="67">
        <v>8.3654506642500017</v>
      </c>
      <c r="I48" s="67">
        <v>25.096351992750005</v>
      </c>
      <c r="J48" s="67">
        <v>33.461802657000007</v>
      </c>
    </row>
    <row r="49" spans="1:10" ht="18">
      <c r="A49" s="28" t="s">
        <v>364</v>
      </c>
      <c r="B49" s="37">
        <v>134.66424449096002</v>
      </c>
      <c r="C49" s="85" t="s">
        <v>434</v>
      </c>
      <c r="D49" s="29">
        <v>6</v>
      </c>
      <c r="E49" s="32">
        <v>25</v>
      </c>
      <c r="F49" s="37">
        <v>60.495704844000002</v>
      </c>
      <c r="G49" s="36">
        <v>1512.3926211</v>
      </c>
      <c r="H49" s="36">
        <v>10.082617474000001</v>
      </c>
      <c r="I49" s="36">
        <v>30.247852422000001</v>
      </c>
      <c r="J49" s="36">
        <v>40.330469896000004</v>
      </c>
    </row>
    <row r="50" spans="1:10" ht="18">
      <c r="A50" s="28" t="s">
        <v>365</v>
      </c>
      <c r="B50" s="37">
        <v>119.46749364</v>
      </c>
      <c r="C50" s="85" t="s">
        <v>434</v>
      </c>
      <c r="D50" s="29">
        <v>4</v>
      </c>
      <c r="E50" s="32">
        <v>1</v>
      </c>
      <c r="F50" s="37">
        <v>49.154845999999999</v>
      </c>
      <c r="G50" s="36">
        <v>49.154845999999999</v>
      </c>
      <c r="H50" s="36">
        <v>12.2887115</v>
      </c>
      <c r="I50" s="36">
        <v>36.866134500000001</v>
      </c>
      <c r="J50" s="36">
        <v>49.154845999999999</v>
      </c>
    </row>
    <row r="51" spans="1:10" ht="18.75">
      <c r="A51" s="79" t="s">
        <v>432</v>
      </c>
      <c r="B51" s="67">
        <v>128.76901750212002</v>
      </c>
      <c r="C51" s="89" t="s">
        <v>434</v>
      </c>
      <c r="D51" s="81" t="s">
        <v>399</v>
      </c>
      <c r="E51" s="64">
        <v>20</v>
      </c>
      <c r="F51" s="66">
        <v>56.096281718</v>
      </c>
      <c r="G51" s="67">
        <v>1121.92563436</v>
      </c>
      <c r="H51" s="67">
        <v>9.349380286333334</v>
      </c>
      <c r="I51" s="67">
        <v>28.048140859</v>
      </c>
      <c r="J51" s="67">
        <v>37.397521145333336</v>
      </c>
    </row>
    <row r="52" spans="1:10" ht="18.75">
      <c r="A52" s="68" t="s">
        <v>381</v>
      </c>
      <c r="B52" s="67">
        <v>142.86326289932001</v>
      </c>
      <c r="C52" s="88" t="s">
        <v>439</v>
      </c>
      <c r="D52" s="70" t="s">
        <v>382</v>
      </c>
      <c r="E52" s="64">
        <v>10</v>
      </c>
      <c r="F52" s="66">
        <v>66.614375297999999</v>
      </c>
      <c r="G52" s="67">
        <v>666.14375298000004</v>
      </c>
      <c r="H52" s="67">
        <v>1.8503993138333332</v>
      </c>
      <c r="I52" s="67">
        <v>5.5511979414999999</v>
      </c>
      <c r="J52" s="67">
        <v>7.4015972553333329</v>
      </c>
    </row>
    <row r="53" spans="1:10" ht="18.75">
      <c r="A53" s="59" t="s">
        <v>397</v>
      </c>
      <c r="B53" s="67">
        <v>210.75146487328004</v>
      </c>
      <c r="C53" s="87" t="s">
        <v>439</v>
      </c>
      <c r="D53" s="75" t="s">
        <v>395</v>
      </c>
      <c r="E53" s="76">
        <v>15</v>
      </c>
      <c r="F53" s="66">
        <v>117.27721259200001</v>
      </c>
      <c r="G53" s="67">
        <v>1759.1581888800001</v>
      </c>
      <c r="H53" s="67">
        <v>14.659651574000002</v>
      </c>
      <c r="I53" s="67">
        <v>43.978954722000005</v>
      </c>
      <c r="J53" s="67">
        <v>58.638606296000006</v>
      </c>
    </row>
    <row r="54" spans="1:10" ht="18.75">
      <c r="A54" s="59" t="s">
        <v>424</v>
      </c>
      <c r="B54" s="67">
        <v>149.08555420179999</v>
      </c>
      <c r="C54" s="87" t="s">
        <v>439</v>
      </c>
      <c r="D54" s="75" t="s">
        <v>392</v>
      </c>
      <c r="E54" s="76">
        <v>15</v>
      </c>
      <c r="F54" s="66">
        <v>71.257876269999997</v>
      </c>
      <c r="G54" s="67">
        <v>1068.86814405</v>
      </c>
      <c r="H54" s="67">
        <v>2.9690781779166664</v>
      </c>
      <c r="I54" s="67">
        <v>8.9072345337499996</v>
      </c>
      <c r="J54" s="67">
        <v>11.876312711666666</v>
      </c>
    </row>
    <row r="55" spans="1:10" ht="18.75">
      <c r="A55" s="59" t="s">
        <v>387</v>
      </c>
      <c r="B55" s="67">
        <v>116.48887822584001</v>
      </c>
      <c r="C55" s="87" t="s">
        <v>435</v>
      </c>
      <c r="D55" s="75" t="s">
        <v>388</v>
      </c>
      <c r="E55" s="64">
        <v>15</v>
      </c>
      <c r="F55" s="66">
        <v>46.931998675999999</v>
      </c>
      <c r="G55" s="67">
        <v>703.97998013999995</v>
      </c>
      <c r="H55" s="67">
        <v>2.9332499172499999</v>
      </c>
      <c r="I55" s="67">
        <v>8.7997497517499994</v>
      </c>
      <c r="J55" s="67">
        <v>11.732999669</v>
      </c>
    </row>
    <row r="56" spans="1:10" ht="18.75">
      <c r="A56" s="68" t="s">
        <v>391</v>
      </c>
      <c r="B56" s="67">
        <v>129.89275029519999</v>
      </c>
      <c r="C56" s="88" t="s">
        <v>435</v>
      </c>
      <c r="D56" s="70" t="s">
        <v>392</v>
      </c>
      <c r="E56" s="64">
        <v>5</v>
      </c>
      <c r="F56" s="66">
        <v>56.934888280000003</v>
      </c>
      <c r="G56" s="67">
        <v>284.67444140000003</v>
      </c>
      <c r="H56" s="67">
        <v>2.3722870116666668</v>
      </c>
      <c r="I56" s="67">
        <v>7.1168610350000003</v>
      </c>
      <c r="J56" s="67">
        <v>9.4891480466666671</v>
      </c>
    </row>
    <row r="57" spans="1:10" ht="18">
      <c r="A57" s="28" t="s">
        <v>337</v>
      </c>
      <c r="B57" s="37">
        <v>112.84874052000001</v>
      </c>
      <c r="C57" s="85" t="s">
        <v>435</v>
      </c>
      <c r="D57" s="29">
        <v>12</v>
      </c>
      <c r="E57" s="32">
        <v>10</v>
      </c>
      <c r="F57" s="37">
        <v>44.215478000000004</v>
      </c>
      <c r="G57" s="36">
        <v>442.15478000000007</v>
      </c>
      <c r="H57" s="36">
        <v>3.6846231666666669</v>
      </c>
      <c r="I57" s="36">
        <v>11.053869500000001</v>
      </c>
      <c r="J57" s="36">
        <v>14.738492666666668</v>
      </c>
    </row>
    <row r="58" spans="1:10" ht="18.75">
      <c r="A58" s="59" t="s">
        <v>411</v>
      </c>
      <c r="B58" s="67">
        <v>124.77169461424003</v>
      </c>
      <c r="C58" s="87" t="s">
        <v>435</v>
      </c>
      <c r="D58" s="75" t="s">
        <v>395</v>
      </c>
      <c r="E58" s="64">
        <v>30</v>
      </c>
      <c r="F58" s="66">
        <v>53.11320493600001</v>
      </c>
      <c r="G58" s="67">
        <v>1593.3961480800003</v>
      </c>
      <c r="H58" s="67">
        <v>6.6391506170000012</v>
      </c>
      <c r="I58" s="67">
        <v>19.917451851000003</v>
      </c>
      <c r="J58" s="67">
        <v>26.556602468000005</v>
      </c>
    </row>
    <row r="59" spans="1:10" ht="18.75">
      <c r="A59" s="68" t="s">
        <v>412</v>
      </c>
      <c r="B59" s="67">
        <v>136.99317074608001</v>
      </c>
      <c r="C59" s="88" t="s">
        <v>435</v>
      </c>
      <c r="D59" s="70" t="s">
        <v>406</v>
      </c>
      <c r="E59" s="64">
        <v>10</v>
      </c>
      <c r="F59" s="66">
        <v>62.233709512000004</v>
      </c>
      <c r="G59" s="67">
        <v>622.33709512000007</v>
      </c>
      <c r="H59" s="67">
        <v>5.1861424593333334</v>
      </c>
      <c r="I59" s="67">
        <v>15.558427378000001</v>
      </c>
      <c r="J59" s="67">
        <v>20.744569837333334</v>
      </c>
    </row>
    <row r="60" spans="1:10" ht="18.75">
      <c r="A60" s="59" t="s">
        <v>416</v>
      </c>
      <c r="B60" s="67">
        <v>127.73442516992003</v>
      </c>
      <c r="C60" s="87" t="s">
        <v>435</v>
      </c>
      <c r="D60" s="75" t="s">
        <v>406</v>
      </c>
      <c r="E60" s="64">
        <v>15</v>
      </c>
      <c r="F60" s="66">
        <v>55.324197888000008</v>
      </c>
      <c r="G60" s="67">
        <v>829.86296832000016</v>
      </c>
      <c r="H60" s="67">
        <v>4.6103498240000009</v>
      </c>
      <c r="I60" s="67">
        <v>13.831049472000004</v>
      </c>
      <c r="J60" s="67">
        <v>18.441399296000004</v>
      </c>
    </row>
    <row r="61" spans="1:10" ht="18">
      <c r="A61" s="28" t="s">
        <v>346</v>
      </c>
      <c r="B61" s="37">
        <v>121.7539812</v>
      </c>
      <c r="C61" s="85" t="s">
        <v>435</v>
      </c>
      <c r="D61" s="29">
        <v>24</v>
      </c>
      <c r="E61" s="32">
        <v>7</v>
      </c>
      <c r="F61" s="37">
        <v>50.861179999999997</v>
      </c>
      <c r="G61" s="36">
        <v>356.02825999999999</v>
      </c>
      <c r="H61" s="36">
        <v>2.1192158333333331</v>
      </c>
      <c r="I61" s="36">
        <v>6.3576474999999988</v>
      </c>
      <c r="J61" s="36">
        <v>8.4768633333333323</v>
      </c>
    </row>
    <row r="62" spans="1:10" ht="18.75">
      <c r="A62" s="68" t="s">
        <v>417</v>
      </c>
      <c r="B62" s="67">
        <v>135.87780001262001</v>
      </c>
      <c r="C62" s="88" t="s">
        <v>435</v>
      </c>
      <c r="D62" s="70" t="s">
        <v>418</v>
      </c>
      <c r="E62" s="64">
        <v>15</v>
      </c>
      <c r="F62" s="66">
        <v>61.401343293000004</v>
      </c>
      <c r="G62" s="67">
        <v>921.02014939500009</v>
      </c>
      <c r="H62" s="67">
        <v>3.4111857385000004</v>
      </c>
      <c r="I62" s="67">
        <v>10.233557215500001</v>
      </c>
      <c r="J62" s="67">
        <v>13.644742954000002</v>
      </c>
    </row>
    <row r="63" spans="1:10" ht="18">
      <c r="A63" s="38" t="s">
        <v>355</v>
      </c>
      <c r="B63" s="37">
        <v>104.01549804000001</v>
      </c>
      <c r="C63" s="85" t="s">
        <v>435</v>
      </c>
      <c r="D63" s="39">
        <v>50</v>
      </c>
      <c r="E63" s="32">
        <v>5</v>
      </c>
      <c r="F63" s="37">
        <v>37.623506000000006</v>
      </c>
      <c r="G63" s="36">
        <v>188.11753000000004</v>
      </c>
      <c r="H63" s="36">
        <v>0.75247012000000013</v>
      </c>
      <c r="I63" s="36">
        <v>2.2574103600000006</v>
      </c>
      <c r="J63" s="36">
        <v>3.0098804800000005</v>
      </c>
    </row>
    <row r="64" spans="1:10" ht="18">
      <c r="A64" s="38" t="s">
        <v>359</v>
      </c>
      <c r="B64" s="37">
        <v>116.68707404</v>
      </c>
      <c r="C64" s="85" t="s">
        <v>435</v>
      </c>
      <c r="D64" s="51">
        <v>8</v>
      </c>
      <c r="E64" s="32">
        <v>20</v>
      </c>
      <c r="F64" s="37">
        <v>47.079906000000001</v>
      </c>
      <c r="G64" s="36">
        <v>941.59811999999999</v>
      </c>
      <c r="H64" s="36">
        <v>5.8849882500000001</v>
      </c>
      <c r="I64" s="36">
        <v>17.654964750000001</v>
      </c>
      <c r="J64" s="36">
        <v>23.539953000000001</v>
      </c>
    </row>
    <row r="65" spans="1:10" ht="18">
      <c r="A65" s="38" t="s">
        <v>361</v>
      </c>
      <c r="B65" s="37">
        <v>127.78483076000002</v>
      </c>
      <c r="C65" s="85" t="s">
        <v>435</v>
      </c>
      <c r="D65" s="54">
        <v>12</v>
      </c>
      <c r="E65" s="32">
        <v>20</v>
      </c>
      <c r="F65" s="37">
        <v>55.361814000000003</v>
      </c>
      <c r="G65" s="36">
        <v>1107.2362800000001</v>
      </c>
      <c r="H65" s="36">
        <v>4.6134845000000002</v>
      </c>
      <c r="I65" s="36">
        <v>13.840453500000001</v>
      </c>
      <c r="J65" s="36">
        <v>18.453938000000001</v>
      </c>
    </row>
    <row r="66" spans="1:10" ht="18">
      <c r="A66" s="38" t="s">
        <v>362</v>
      </c>
      <c r="B66" s="37">
        <v>108.57393641388001</v>
      </c>
      <c r="C66" s="85" t="s">
        <v>435</v>
      </c>
      <c r="D66" s="51">
        <v>8</v>
      </c>
      <c r="E66" s="32">
        <v>25</v>
      </c>
      <c r="F66" s="37">
        <v>41.025325682000002</v>
      </c>
      <c r="G66" s="36">
        <v>1025.6331420500001</v>
      </c>
      <c r="H66" s="36">
        <v>5.1281657102500002</v>
      </c>
      <c r="I66" s="36">
        <v>15.384497130750001</v>
      </c>
      <c r="J66" s="36">
        <v>20.512662841000001</v>
      </c>
    </row>
    <row r="67" spans="1:10" ht="18.75">
      <c r="A67" s="59" t="s">
        <v>379</v>
      </c>
      <c r="B67" s="67">
        <v>99.995008102499995</v>
      </c>
      <c r="C67" s="87" t="s">
        <v>436</v>
      </c>
      <c r="D67" s="61" t="s">
        <v>380</v>
      </c>
      <c r="E67" s="64">
        <v>5</v>
      </c>
      <c r="F67" s="66">
        <v>34.623140374999998</v>
      </c>
      <c r="G67" s="67">
        <v>173.11570187499998</v>
      </c>
      <c r="H67" s="67">
        <v>0.6924628075</v>
      </c>
      <c r="I67" s="67">
        <v>2.0773884224999999</v>
      </c>
      <c r="J67" s="67">
        <v>2.76985123</v>
      </c>
    </row>
    <row r="68" spans="1:10" ht="18">
      <c r="A68" s="38" t="s">
        <v>336</v>
      </c>
      <c r="B68" s="37">
        <v>88.471374760000003</v>
      </c>
      <c r="C68" s="85" t="s">
        <v>436</v>
      </c>
      <c r="D68" s="39">
        <v>6</v>
      </c>
      <c r="E68" s="32">
        <v>2</v>
      </c>
      <c r="F68" s="37">
        <v>26.023413999999999</v>
      </c>
      <c r="G68" s="36">
        <v>52.046827999999998</v>
      </c>
      <c r="H68" s="36">
        <v>4.3372356666666665</v>
      </c>
      <c r="I68" s="36">
        <v>13.011706999999999</v>
      </c>
      <c r="J68" s="36">
        <v>17.348942666666666</v>
      </c>
    </row>
    <row r="69" spans="1:10" ht="18">
      <c r="A69" s="38" t="s">
        <v>345</v>
      </c>
      <c r="B69" s="37">
        <v>140.02325381355001</v>
      </c>
      <c r="C69" s="85" t="s">
        <v>436</v>
      </c>
      <c r="D69" s="51">
        <v>72</v>
      </c>
      <c r="E69" s="32">
        <v>10</v>
      </c>
      <c r="F69" s="37">
        <v>64.494965532500004</v>
      </c>
      <c r="G69" s="36">
        <v>644.94965532500009</v>
      </c>
      <c r="H69" s="36">
        <v>0.89576341017361116</v>
      </c>
      <c r="I69" s="36">
        <v>2.6872902305208335</v>
      </c>
      <c r="J69" s="36">
        <v>3.5830536406944447</v>
      </c>
    </row>
    <row r="70" spans="1:10" ht="18">
      <c r="A70" s="38" t="s">
        <v>356</v>
      </c>
      <c r="B70" s="37">
        <v>112.94446744000001</v>
      </c>
      <c r="C70" s="85" t="s">
        <v>436</v>
      </c>
      <c r="D70" s="54">
        <v>100</v>
      </c>
      <c r="E70" s="32">
        <v>5</v>
      </c>
      <c r="F70" s="37">
        <v>44.286916000000005</v>
      </c>
      <c r="G70" s="36">
        <v>221.43458000000004</v>
      </c>
      <c r="H70" s="36">
        <v>0.44286916000000004</v>
      </c>
      <c r="I70" s="36">
        <v>1.3286074800000001</v>
      </c>
      <c r="J70" s="36">
        <v>1.7714766400000002</v>
      </c>
    </row>
    <row r="71" spans="1:10" ht="18">
      <c r="A71" s="38" t="s">
        <v>352</v>
      </c>
      <c r="B71" s="37">
        <v>138.51477892</v>
      </c>
      <c r="C71" s="85" t="s">
        <v>433</v>
      </c>
      <c r="D71" s="39">
        <v>12</v>
      </c>
      <c r="E71" s="32">
        <v>10</v>
      </c>
      <c r="F71" s="37">
        <v>63.369237999999996</v>
      </c>
      <c r="G71" s="36">
        <v>633.69237999999996</v>
      </c>
      <c r="H71" s="36">
        <v>5.2807698333333333</v>
      </c>
      <c r="I71" s="36">
        <v>15.842309499999999</v>
      </c>
      <c r="J71" s="36">
        <v>21.123079333333333</v>
      </c>
    </row>
    <row r="72" spans="1:10" ht="18">
      <c r="A72" s="38" t="s">
        <v>353</v>
      </c>
      <c r="B72" s="37">
        <v>140.46320056000002</v>
      </c>
      <c r="C72" s="85" t="s">
        <v>433</v>
      </c>
      <c r="D72" s="39">
        <v>18</v>
      </c>
      <c r="E72" s="32">
        <v>10</v>
      </c>
      <c r="F72" s="37">
        <v>64.823284000000001</v>
      </c>
      <c r="G72" s="36">
        <v>648.23284000000001</v>
      </c>
      <c r="H72" s="36">
        <v>3.6012935555555554</v>
      </c>
      <c r="I72" s="36">
        <v>10.803880666666666</v>
      </c>
      <c r="J72" s="36">
        <v>14.405174222222222</v>
      </c>
    </row>
    <row r="73" spans="1:10" ht="18.75">
      <c r="A73" s="59" t="s">
        <v>389</v>
      </c>
      <c r="B73" s="67">
        <v>147.81216688016002</v>
      </c>
      <c r="C73" s="87" t="s">
        <v>438</v>
      </c>
      <c r="D73" s="75" t="s">
        <v>390</v>
      </c>
      <c r="E73" s="64">
        <v>35</v>
      </c>
      <c r="F73" s="66">
        <v>70.307587224000002</v>
      </c>
      <c r="G73" s="67">
        <v>2460.7655528400001</v>
      </c>
      <c r="H73" s="67">
        <v>35.153793612000001</v>
      </c>
      <c r="I73" s="67">
        <v>105.461380836</v>
      </c>
      <c r="J73" s="67">
        <v>140.615174448</v>
      </c>
    </row>
    <row r="74" spans="1:10" ht="18.75">
      <c r="A74" s="59" t="s">
        <v>419</v>
      </c>
      <c r="B74" s="67">
        <v>144.13705788112</v>
      </c>
      <c r="C74" s="87" t="s">
        <v>438</v>
      </c>
      <c r="D74" s="75" t="s">
        <v>390</v>
      </c>
      <c r="E74" s="64">
        <v>30</v>
      </c>
      <c r="F74" s="66">
        <v>67.564968567999998</v>
      </c>
      <c r="G74" s="67">
        <v>2026.9490570399998</v>
      </c>
      <c r="H74" s="67">
        <v>33.782484283999999</v>
      </c>
      <c r="I74" s="67">
        <v>101.347452852</v>
      </c>
      <c r="J74" s="67">
        <v>135.129937136</v>
      </c>
    </row>
    <row r="75" spans="1:10" ht="18">
      <c r="A75" s="38" t="s">
        <v>350</v>
      </c>
      <c r="B75" s="37">
        <v>155.5234418</v>
      </c>
      <c r="C75" s="85" t="s">
        <v>438</v>
      </c>
      <c r="D75" s="51">
        <v>2</v>
      </c>
      <c r="E75" s="32">
        <v>50</v>
      </c>
      <c r="F75" s="37">
        <v>76.062269999999998</v>
      </c>
      <c r="G75" s="36">
        <v>3803.1134999999999</v>
      </c>
      <c r="H75" s="36">
        <v>38.031134999999999</v>
      </c>
      <c r="I75" s="36">
        <v>114.09340499999999</v>
      </c>
      <c r="J75" s="36">
        <v>152.12454</v>
      </c>
    </row>
    <row r="76" spans="1:10" ht="18.75">
      <c r="A76" s="59" t="s">
        <v>427</v>
      </c>
      <c r="B76" s="67">
        <v>146.72482034256001</v>
      </c>
      <c r="C76" s="87" t="s">
        <v>438</v>
      </c>
      <c r="D76" s="61" t="s">
        <v>390</v>
      </c>
      <c r="E76" s="64">
        <v>35</v>
      </c>
      <c r="F76" s="66">
        <v>69.496134584000004</v>
      </c>
      <c r="G76" s="67">
        <v>2432.3647104400002</v>
      </c>
      <c r="H76" s="67">
        <v>34.748067292000002</v>
      </c>
      <c r="I76" s="67">
        <v>104.24420187600001</v>
      </c>
      <c r="J76" s="67">
        <v>138.99226916800001</v>
      </c>
    </row>
    <row r="77" spans="1:10" ht="18">
      <c r="A77" s="55" t="s">
        <v>367</v>
      </c>
      <c r="B77" s="37">
        <v>148.88015596</v>
      </c>
      <c r="C77" s="86" t="s">
        <v>438</v>
      </c>
      <c r="D77" s="39">
        <v>2</v>
      </c>
      <c r="E77" s="32">
        <v>20</v>
      </c>
      <c r="F77" s="37">
        <v>71.104593999999992</v>
      </c>
      <c r="G77" s="36">
        <v>1422.0918799999999</v>
      </c>
      <c r="H77" s="36">
        <v>35.552296999999996</v>
      </c>
      <c r="I77" s="36">
        <v>106.65689099999999</v>
      </c>
      <c r="J77" s="36">
        <v>142.20918799999998</v>
      </c>
    </row>
    <row r="78" spans="1:10" ht="18">
      <c r="A78" s="38" t="s">
        <v>329</v>
      </c>
      <c r="B78" s="37">
        <v>102.51482132</v>
      </c>
      <c r="C78" s="85" t="s">
        <v>441</v>
      </c>
      <c r="D78" s="39">
        <v>24</v>
      </c>
      <c r="E78" s="32">
        <v>20</v>
      </c>
      <c r="F78" s="37">
        <v>36.503597999999997</v>
      </c>
      <c r="G78" s="36">
        <v>730.07195999999999</v>
      </c>
      <c r="H78" s="36">
        <v>1.5209832499999998</v>
      </c>
      <c r="I78" s="36">
        <v>4.5629497499999996</v>
      </c>
      <c r="J78" s="36">
        <v>6.0839329999999991</v>
      </c>
    </row>
    <row r="79" spans="1:10" ht="18">
      <c r="A79" s="38" t="s">
        <v>330</v>
      </c>
      <c r="B79" s="37">
        <v>107.36373191999999</v>
      </c>
      <c r="C79" s="85" t="s">
        <v>441</v>
      </c>
      <c r="D79" s="39">
        <v>15</v>
      </c>
      <c r="E79" s="32">
        <v>20</v>
      </c>
      <c r="F79" s="37">
        <v>40.122188000000001</v>
      </c>
      <c r="G79" s="36">
        <v>802.44376</v>
      </c>
      <c r="H79" s="36">
        <v>2.6748125333333332</v>
      </c>
      <c r="I79" s="36">
        <v>8.0244375999999988</v>
      </c>
      <c r="J79" s="36">
        <v>10.699250133333333</v>
      </c>
    </row>
    <row r="80" spans="1:10" ht="18">
      <c r="A80" s="38" t="s">
        <v>331</v>
      </c>
      <c r="B80" s="37">
        <v>111.2022047665</v>
      </c>
      <c r="C80" s="85" t="s">
        <v>441</v>
      </c>
      <c r="D80" s="39">
        <v>40</v>
      </c>
      <c r="E80" s="32">
        <v>20</v>
      </c>
      <c r="F80" s="37">
        <v>42.986719975</v>
      </c>
      <c r="G80" s="36">
        <v>859.73439949999999</v>
      </c>
      <c r="H80" s="36">
        <v>1.0746679993749999</v>
      </c>
      <c r="I80" s="36">
        <v>3.2240039981249997</v>
      </c>
      <c r="J80" s="36">
        <v>4.2986719974999996</v>
      </c>
    </row>
    <row r="81" spans="1:10" ht="18">
      <c r="A81" s="28" t="s">
        <v>332</v>
      </c>
      <c r="B81" s="37">
        <v>155.68376207999998</v>
      </c>
      <c r="C81" s="85" t="s">
        <v>443</v>
      </c>
      <c r="D81" s="29">
        <v>72</v>
      </c>
      <c r="E81" s="32">
        <v>5</v>
      </c>
      <c r="F81" s="37">
        <v>76.181911999999983</v>
      </c>
      <c r="G81" s="36">
        <v>380.90955999999994</v>
      </c>
      <c r="H81" s="36">
        <v>1.0580821111111109</v>
      </c>
      <c r="I81" s="36">
        <v>3.1742463333333326</v>
      </c>
      <c r="J81" s="36">
        <v>4.2323284444444438</v>
      </c>
    </row>
    <row r="82" spans="1:10" ht="18.75">
      <c r="A82" s="59" t="s">
        <v>414</v>
      </c>
      <c r="B82" s="67">
        <v>117.54283517542001</v>
      </c>
      <c r="C82" s="87" t="s">
        <v>443</v>
      </c>
      <c r="D82" s="61" t="s">
        <v>415</v>
      </c>
      <c r="E82" s="64">
        <v>9</v>
      </c>
      <c r="F82" s="66">
        <v>47.718533712999999</v>
      </c>
      <c r="G82" s="67">
        <v>429.46680341699999</v>
      </c>
      <c r="H82" s="67">
        <v>0.49706805951041666</v>
      </c>
      <c r="I82" s="67">
        <v>1.49120417853125</v>
      </c>
      <c r="J82" s="67">
        <v>1.9882722380416666</v>
      </c>
    </row>
  </sheetData>
  <protectedRanges>
    <protectedRange sqref="E1:E41" name="order quantity"/>
  </protectedRanges>
  <sortState xmlns:xlrd2="http://schemas.microsoft.com/office/spreadsheetml/2017/richdata2" ref="A2:J83">
    <sortCondition ref="C2:C83"/>
    <sortCondition ref="A2:A83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208F9-803F-4BFB-BC55-CD020F450C75}">
  <dimension ref="A1:U83"/>
  <sheetViews>
    <sheetView workbookViewId="0">
      <selection sqref="A1:XFD1048576"/>
    </sheetView>
  </sheetViews>
  <sheetFormatPr defaultRowHeight="15"/>
  <cols>
    <col min="1" max="1" width="59" bestFit="1" customWidth="1"/>
    <col min="2" max="2" width="11.42578125" bestFit="1" customWidth="1"/>
    <col min="3" max="3" width="7.7109375" bestFit="1" customWidth="1"/>
    <col min="5" max="5" width="7.7109375" bestFit="1" customWidth="1"/>
    <col min="6" max="6" width="9.85546875" bestFit="1" customWidth="1"/>
    <col min="7" max="7" width="9" bestFit="1" customWidth="1"/>
    <col min="8" max="9" width="10.7109375" bestFit="1" customWidth="1"/>
    <col min="10" max="10" width="14.7109375" bestFit="1" customWidth="1"/>
    <col min="11" max="11" width="9.85546875" bestFit="1" customWidth="1"/>
    <col min="12" max="12" width="14.7109375" bestFit="1" customWidth="1"/>
    <col min="13" max="13" width="10.7109375" bestFit="1" customWidth="1"/>
    <col min="16" max="16" width="12.28515625" bestFit="1" customWidth="1"/>
    <col min="17" max="17" width="16.28515625" bestFit="1" customWidth="1"/>
    <col min="18" max="18" width="12.28515625" bestFit="1" customWidth="1"/>
    <col min="19" max="19" width="10.7109375" bestFit="1" customWidth="1"/>
    <col min="20" max="21" width="12.28515625" bestFit="1" customWidth="1"/>
  </cols>
  <sheetData>
    <row r="1" spans="1:21" ht="72">
      <c r="A1" s="17" t="s">
        <v>309</v>
      </c>
      <c r="B1" s="18"/>
      <c r="C1" s="18" t="s">
        <v>310</v>
      </c>
      <c r="D1" s="19" t="s">
        <v>311</v>
      </c>
      <c r="E1" s="20" t="s">
        <v>312</v>
      </c>
      <c r="F1" s="21" t="s">
        <v>313</v>
      </c>
      <c r="G1" s="21" t="s">
        <v>314</v>
      </c>
      <c r="H1" s="22" t="s">
        <v>315</v>
      </c>
      <c r="I1" s="23" t="s">
        <v>316</v>
      </c>
      <c r="J1" s="24" t="s">
        <v>317</v>
      </c>
      <c r="K1" s="25" t="s">
        <v>318</v>
      </c>
      <c r="L1" s="26" t="s">
        <v>319</v>
      </c>
      <c r="M1" s="27" t="s">
        <v>320</v>
      </c>
      <c r="N1" s="26" t="s">
        <v>321</v>
      </c>
      <c r="O1" s="27" t="s">
        <v>322</v>
      </c>
      <c r="P1" s="26" t="s">
        <v>323</v>
      </c>
      <c r="Q1" s="26" t="s">
        <v>319</v>
      </c>
      <c r="R1" s="26" t="s">
        <v>324</v>
      </c>
      <c r="S1" s="26" t="s">
        <v>325</v>
      </c>
      <c r="T1" s="26" t="s">
        <v>326</v>
      </c>
      <c r="U1" s="26" t="s">
        <v>327</v>
      </c>
    </row>
    <row r="2" spans="1:21" ht="18">
      <c r="A2" s="28" t="s">
        <v>328</v>
      </c>
      <c r="B2" s="29"/>
      <c r="C2" s="29">
        <v>6</v>
      </c>
      <c r="D2" s="30">
        <v>7.3999999999999996E-2</v>
      </c>
      <c r="E2" s="31">
        <v>14.5</v>
      </c>
      <c r="F2" s="7">
        <v>41.9</v>
      </c>
      <c r="G2" s="32">
        <v>12</v>
      </c>
      <c r="H2" s="33">
        <f>IF(G2&gt;0,G2*D2,"")</f>
        <v>0.8879999999999999</v>
      </c>
      <c r="I2" s="34">
        <f>IF(G2&gt;0,G2*E2,"")</f>
        <v>174</v>
      </c>
      <c r="J2" s="35">
        <f t="shared" ref="J2:J41" si="0">IF(G2&gt;0,G2*F2,"")</f>
        <v>502.79999999999995</v>
      </c>
      <c r="K2" s="9">
        <f>(F2*0.95)*0.98</f>
        <v>39.008899999999997</v>
      </c>
      <c r="L2" s="36">
        <f t="shared" ref="L2:L41" si="1">K2*G2</f>
        <v>468.10679999999996</v>
      </c>
      <c r="M2" s="36">
        <f>D2*272.682</f>
        <v>20.178467999999999</v>
      </c>
      <c r="N2" s="36">
        <f t="shared" ref="N2:N41" si="2">K2*0.06</f>
        <v>2.3405339999999999</v>
      </c>
      <c r="O2" s="36">
        <v>0.747</v>
      </c>
      <c r="P2" s="37">
        <f t="shared" ref="P2:P41" si="3">K2+M2+N2+O2</f>
        <v>62.27490199999999</v>
      </c>
      <c r="Q2" s="36">
        <f t="shared" ref="Q2:Q41" si="4">G2*P2</f>
        <v>747.29882399999985</v>
      </c>
      <c r="R2" s="37">
        <f t="shared" ref="R2:R41" si="5">(P2+40)*1.34</f>
        <v>137.04836868000001</v>
      </c>
      <c r="S2" s="36">
        <f t="shared" ref="S2:S41" si="6">P2/C2</f>
        <v>10.379150333333332</v>
      </c>
      <c r="T2" s="36">
        <f t="shared" ref="T2:T41" si="7">S2*3</f>
        <v>31.137450999999995</v>
      </c>
      <c r="U2" s="36">
        <f t="shared" ref="U2:U41" si="8">S2*4</f>
        <v>41.516601333333327</v>
      </c>
    </row>
    <row r="3" spans="1:21" ht="18">
      <c r="A3" s="38" t="s">
        <v>329</v>
      </c>
      <c r="B3" s="39"/>
      <c r="C3" s="39">
        <v>24</v>
      </c>
      <c r="D3" s="33">
        <v>3.9E-2</v>
      </c>
      <c r="E3" s="34">
        <v>9</v>
      </c>
      <c r="F3" s="7">
        <v>23.7</v>
      </c>
      <c r="G3" s="32">
        <v>20</v>
      </c>
      <c r="H3" s="33">
        <f>IF(G3&gt;0,G3*D3,"")</f>
        <v>0.78</v>
      </c>
      <c r="I3" s="40">
        <f>IF(G3&gt;0,G3*E3,"")</f>
        <v>180</v>
      </c>
      <c r="J3" s="41">
        <f t="shared" si="0"/>
        <v>474</v>
      </c>
      <c r="K3" s="9">
        <f>F3</f>
        <v>23.7</v>
      </c>
      <c r="L3" s="36">
        <f t="shared" si="1"/>
        <v>474</v>
      </c>
      <c r="M3" s="36">
        <f t="shared" ref="M3:M41" si="9">D3*272.682</f>
        <v>10.634598</v>
      </c>
      <c r="N3" s="36">
        <f t="shared" si="2"/>
        <v>1.4219999999999999</v>
      </c>
      <c r="O3" s="36">
        <v>0.747</v>
      </c>
      <c r="P3" s="37">
        <f t="shared" si="3"/>
        <v>36.503597999999997</v>
      </c>
      <c r="Q3" s="36">
        <f t="shared" si="4"/>
        <v>730.07195999999999</v>
      </c>
      <c r="R3" s="37">
        <f t="shared" si="5"/>
        <v>102.51482132</v>
      </c>
      <c r="S3" s="36">
        <f t="shared" si="6"/>
        <v>1.5209832499999998</v>
      </c>
      <c r="T3" s="36">
        <f t="shared" si="7"/>
        <v>4.5629497499999996</v>
      </c>
      <c r="U3" s="36">
        <f t="shared" si="8"/>
        <v>6.0839329999999991</v>
      </c>
    </row>
    <row r="4" spans="1:21" ht="18">
      <c r="A4" s="38" t="s">
        <v>330</v>
      </c>
      <c r="B4" s="39"/>
      <c r="C4" s="39">
        <v>15</v>
      </c>
      <c r="D4" s="33">
        <v>3.4000000000000002E-2</v>
      </c>
      <c r="E4" s="34">
        <v>8</v>
      </c>
      <c r="F4" s="7">
        <v>28.4</v>
      </c>
      <c r="G4" s="32">
        <v>20</v>
      </c>
      <c r="H4" s="33">
        <f>IF(G4&gt;0,G4*D4,"")</f>
        <v>0.68</v>
      </c>
      <c r="I4" s="40">
        <f>IF(G4&gt;0,G4*E4,"")</f>
        <v>160</v>
      </c>
      <c r="J4" s="41">
        <f t="shared" si="0"/>
        <v>568</v>
      </c>
      <c r="K4" s="9">
        <f>F4</f>
        <v>28.4</v>
      </c>
      <c r="L4" s="36">
        <f t="shared" si="1"/>
        <v>568</v>
      </c>
      <c r="M4" s="36">
        <f t="shared" si="9"/>
        <v>9.2711880000000004</v>
      </c>
      <c r="N4" s="36">
        <f t="shared" si="2"/>
        <v>1.704</v>
      </c>
      <c r="O4" s="36">
        <v>0.747</v>
      </c>
      <c r="P4" s="37">
        <f t="shared" si="3"/>
        <v>40.122188000000001</v>
      </c>
      <c r="Q4" s="36">
        <f t="shared" si="4"/>
        <v>802.44376</v>
      </c>
      <c r="R4" s="37">
        <f t="shared" si="5"/>
        <v>107.36373191999999</v>
      </c>
      <c r="S4" s="36">
        <f t="shared" si="6"/>
        <v>2.6748125333333332</v>
      </c>
      <c r="T4" s="36">
        <f t="shared" si="7"/>
        <v>8.0244375999999988</v>
      </c>
      <c r="U4" s="36">
        <f t="shared" si="8"/>
        <v>10.699250133333333</v>
      </c>
    </row>
    <row r="5" spans="1:21" ht="18">
      <c r="A5" s="38" t="s">
        <v>331</v>
      </c>
      <c r="B5" s="39"/>
      <c r="C5" s="39">
        <v>40</v>
      </c>
      <c r="D5" s="33">
        <v>1.9237500000000001E-2</v>
      </c>
      <c r="E5" s="34">
        <v>16</v>
      </c>
      <c r="F5" s="7">
        <v>34.9</v>
      </c>
      <c r="G5" s="32">
        <v>20</v>
      </c>
      <c r="H5" s="33">
        <v>1.7000000000000001E-2</v>
      </c>
      <c r="I5" s="40">
        <v>15.5</v>
      </c>
      <c r="J5" s="41">
        <f t="shared" si="0"/>
        <v>698</v>
      </c>
      <c r="K5" s="9">
        <f>F5</f>
        <v>34.9</v>
      </c>
      <c r="L5" s="36">
        <f t="shared" si="1"/>
        <v>698</v>
      </c>
      <c r="M5" s="36">
        <f t="shared" si="9"/>
        <v>5.245719975000001</v>
      </c>
      <c r="N5" s="36">
        <f t="shared" si="2"/>
        <v>2.0939999999999999</v>
      </c>
      <c r="O5" s="36">
        <v>0.747</v>
      </c>
      <c r="P5" s="37">
        <f t="shared" si="3"/>
        <v>42.986719975</v>
      </c>
      <c r="Q5" s="36">
        <f t="shared" si="4"/>
        <v>859.73439949999999</v>
      </c>
      <c r="R5" s="37">
        <f t="shared" si="5"/>
        <v>111.2022047665</v>
      </c>
      <c r="S5" s="36">
        <f t="shared" si="6"/>
        <v>1.0746679993749999</v>
      </c>
      <c r="T5" s="36">
        <f t="shared" si="7"/>
        <v>3.2240039981249997</v>
      </c>
      <c r="U5" s="36">
        <f t="shared" si="8"/>
        <v>4.2986719974999996</v>
      </c>
    </row>
    <row r="6" spans="1:21" ht="18">
      <c r="A6" s="28" t="s">
        <v>332</v>
      </c>
      <c r="B6" s="29"/>
      <c r="C6" s="29">
        <v>72</v>
      </c>
      <c r="D6" s="30">
        <v>4.9000000000000002E-2</v>
      </c>
      <c r="E6" s="31">
        <v>29</v>
      </c>
      <c r="F6" s="7">
        <v>62.9</v>
      </c>
      <c r="G6" s="32">
        <v>5</v>
      </c>
      <c r="H6" s="33">
        <f t="shared" ref="H6:H41" si="10">IF(G6&gt;0,G6*D6,"")</f>
        <v>0.245</v>
      </c>
      <c r="I6" s="42">
        <f t="shared" ref="I6:I41" si="11">IF(G6&gt;0,G6*E6,"")</f>
        <v>145</v>
      </c>
      <c r="J6" s="43">
        <f t="shared" si="0"/>
        <v>314.5</v>
      </c>
      <c r="K6" s="9">
        <f>(F6*0.95)*0.98</f>
        <v>58.559899999999992</v>
      </c>
      <c r="L6" s="36">
        <f t="shared" si="1"/>
        <v>292.79949999999997</v>
      </c>
      <c r="M6" s="36">
        <f t="shared" si="9"/>
        <v>13.361418</v>
      </c>
      <c r="N6" s="36">
        <f t="shared" si="2"/>
        <v>3.5135939999999994</v>
      </c>
      <c r="O6" s="36">
        <v>0.747</v>
      </c>
      <c r="P6" s="37">
        <f t="shared" si="3"/>
        <v>76.181911999999983</v>
      </c>
      <c r="Q6" s="36">
        <f t="shared" si="4"/>
        <v>380.90955999999994</v>
      </c>
      <c r="R6" s="37">
        <f t="shared" si="5"/>
        <v>155.68376207999998</v>
      </c>
      <c r="S6" s="36">
        <f t="shared" si="6"/>
        <v>1.0580821111111109</v>
      </c>
      <c r="T6" s="36">
        <f t="shared" si="7"/>
        <v>3.1742463333333326</v>
      </c>
      <c r="U6" s="36">
        <f t="shared" si="8"/>
        <v>4.2323284444444438</v>
      </c>
    </row>
    <row r="7" spans="1:21" ht="18">
      <c r="A7" s="38" t="s">
        <v>333</v>
      </c>
      <c r="B7" s="44"/>
      <c r="C7" s="44">
        <v>12</v>
      </c>
      <c r="D7" s="45">
        <v>6.9000000000000006E-2</v>
      </c>
      <c r="E7" s="34">
        <v>9.5</v>
      </c>
      <c r="F7" s="7">
        <v>39.4</v>
      </c>
      <c r="G7" s="32">
        <v>20</v>
      </c>
      <c r="H7" s="33">
        <f t="shared" si="10"/>
        <v>1.3800000000000001</v>
      </c>
      <c r="I7" s="34">
        <f t="shared" si="11"/>
        <v>190</v>
      </c>
      <c r="J7" s="35">
        <f t="shared" si="0"/>
        <v>788</v>
      </c>
      <c r="K7" s="9">
        <f>(F7*0.95)*0.98</f>
        <v>36.681399999999996</v>
      </c>
      <c r="L7" s="36">
        <f t="shared" si="1"/>
        <v>733.62799999999993</v>
      </c>
      <c r="M7" s="36">
        <f t="shared" si="9"/>
        <v>18.815058000000004</v>
      </c>
      <c r="N7" s="36">
        <f t="shared" si="2"/>
        <v>2.2008839999999998</v>
      </c>
      <c r="O7" s="36">
        <v>0.747</v>
      </c>
      <c r="P7" s="37">
        <f t="shared" si="3"/>
        <v>58.444342000000006</v>
      </c>
      <c r="Q7" s="36">
        <f t="shared" si="4"/>
        <v>1168.8868400000001</v>
      </c>
      <c r="R7" s="37">
        <f t="shared" si="5"/>
        <v>131.91541828000001</v>
      </c>
      <c r="S7" s="36">
        <f t="shared" si="6"/>
        <v>4.8703618333333338</v>
      </c>
      <c r="T7" s="36">
        <f t="shared" si="7"/>
        <v>14.611085500000002</v>
      </c>
      <c r="U7" s="36">
        <f t="shared" si="8"/>
        <v>19.481447333333335</v>
      </c>
    </row>
    <row r="8" spans="1:21" ht="18">
      <c r="A8" s="38" t="s">
        <v>334</v>
      </c>
      <c r="B8" s="46"/>
      <c r="C8" s="46">
        <v>4</v>
      </c>
      <c r="D8" s="33">
        <v>0.104</v>
      </c>
      <c r="E8" s="34">
        <v>23</v>
      </c>
      <c r="F8" s="7">
        <v>60.9</v>
      </c>
      <c r="G8" s="32">
        <v>125</v>
      </c>
      <c r="H8" s="33">
        <f t="shared" si="10"/>
        <v>13</v>
      </c>
      <c r="I8" s="34">
        <f t="shared" si="11"/>
        <v>2875</v>
      </c>
      <c r="J8" s="35">
        <f t="shared" si="0"/>
        <v>7612.5</v>
      </c>
      <c r="K8" s="9">
        <f>(F8*0.95)*0.98</f>
        <v>56.697899999999997</v>
      </c>
      <c r="L8" s="36">
        <f t="shared" si="1"/>
        <v>7087.2374999999993</v>
      </c>
      <c r="M8" s="36">
        <f t="shared" si="9"/>
        <v>28.358927999999999</v>
      </c>
      <c r="N8" s="36">
        <f t="shared" si="2"/>
        <v>3.4018739999999998</v>
      </c>
      <c r="O8" s="36">
        <v>0.747</v>
      </c>
      <c r="P8" s="37">
        <f t="shared" si="3"/>
        <v>89.205702000000002</v>
      </c>
      <c r="Q8" s="36">
        <f t="shared" si="4"/>
        <v>11150.712750000001</v>
      </c>
      <c r="R8" s="37">
        <f t="shared" si="5"/>
        <v>173.13564068000002</v>
      </c>
      <c r="S8" s="36">
        <f t="shared" si="6"/>
        <v>22.301425500000001</v>
      </c>
      <c r="T8" s="36">
        <f t="shared" si="7"/>
        <v>66.904276500000009</v>
      </c>
      <c r="U8" s="36">
        <f t="shared" si="8"/>
        <v>89.205702000000002</v>
      </c>
    </row>
    <row r="9" spans="1:21" ht="18">
      <c r="A9" s="38" t="s">
        <v>335</v>
      </c>
      <c r="B9" s="44"/>
      <c r="C9" s="44">
        <v>24</v>
      </c>
      <c r="D9" s="45">
        <v>7.3999999999999996E-2</v>
      </c>
      <c r="E9" s="34">
        <v>13</v>
      </c>
      <c r="F9" s="7">
        <v>35.200000000000003</v>
      </c>
      <c r="G9" s="32">
        <v>10</v>
      </c>
      <c r="H9" s="33">
        <f t="shared" si="10"/>
        <v>0.74</v>
      </c>
      <c r="I9" s="34">
        <f t="shared" si="11"/>
        <v>130</v>
      </c>
      <c r="J9" s="35">
        <f t="shared" si="0"/>
        <v>352</v>
      </c>
      <c r="K9" s="9">
        <f>(F9*0.95)*0.98</f>
        <v>32.7712</v>
      </c>
      <c r="L9" s="36">
        <f t="shared" si="1"/>
        <v>327.71199999999999</v>
      </c>
      <c r="M9" s="36">
        <f t="shared" si="9"/>
        <v>20.178467999999999</v>
      </c>
      <c r="N9" s="36">
        <f t="shared" si="2"/>
        <v>1.966272</v>
      </c>
      <c r="O9" s="36">
        <v>0.747</v>
      </c>
      <c r="P9" s="37">
        <f t="shared" si="3"/>
        <v>55.662940000000006</v>
      </c>
      <c r="Q9" s="36">
        <f t="shared" si="4"/>
        <v>556.62940000000003</v>
      </c>
      <c r="R9" s="37">
        <f t="shared" si="5"/>
        <v>128.18833960000001</v>
      </c>
      <c r="S9" s="36">
        <f t="shared" si="6"/>
        <v>2.3192891666666671</v>
      </c>
      <c r="T9" s="36">
        <f t="shared" si="7"/>
        <v>6.9578675000000008</v>
      </c>
      <c r="U9" s="36">
        <f t="shared" si="8"/>
        <v>9.2771566666666683</v>
      </c>
    </row>
    <row r="10" spans="1:21" ht="18">
      <c r="A10" s="38" t="s">
        <v>336</v>
      </c>
      <c r="B10" s="39"/>
      <c r="C10" s="39">
        <v>6</v>
      </c>
      <c r="D10" s="33">
        <v>2.7E-2</v>
      </c>
      <c r="E10" s="34">
        <v>12</v>
      </c>
      <c r="F10" s="7">
        <v>16.899999999999999</v>
      </c>
      <c r="G10" s="32">
        <v>2</v>
      </c>
      <c r="H10" s="33">
        <f t="shared" si="10"/>
        <v>5.3999999999999999E-2</v>
      </c>
      <c r="I10" s="40">
        <f t="shared" si="11"/>
        <v>24</v>
      </c>
      <c r="J10" s="41">
        <f t="shared" si="0"/>
        <v>33.799999999999997</v>
      </c>
      <c r="K10" s="9">
        <f>F10</f>
        <v>16.899999999999999</v>
      </c>
      <c r="L10" s="36">
        <f t="shared" si="1"/>
        <v>33.799999999999997</v>
      </c>
      <c r="M10" s="36">
        <f t="shared" si="9"/>
        <v>7.3624140000000002</v>
      </c>
      <c r="N10" s="36">
        <f t="shared" si="2"/>
        <v>1.0139999999999998</v>
      </c>
      <c r="O10" s="36">
        <v>0.747</v>
      </c>
      <c r="P10" s="37">
        <f t="shared" si="3"/>
        <v>26.023413999999999</v>
      </c>
      <c r="Q10" s="36">
        <f t="shared" si="4"/>
        <v>52.046827999999998</v>
      </c>
      <c r="R10" s="37">
        <f t="shared" si="5"/>
        <v>88.471374760000003</v>
      </c>
      <c r="S10" s="36">
        <f t="shared" si="6"/>
        <v>4.3372356666666665</v>
      </c>
      <c r="T10" s="36">
        <f t="shared" si="7"/>
        <v>13.011706999999999</v>
      </c>
      <c r="U10" s="36">
        <f t="shared" si="8"/>
        <v>17.348942666666666</v>
      </c>
    </row>
    <row r="11" spans="1:21" ht="18">
      <c r="A11" s="28" t="s">
        <v>337</v>
      </c>
      <c r="B11" s="29"/>
      <c r="C11" s="29">
        <v>12</v>
      </c>
      <c r="D11" s="30">
        <v>3.5999999999999997E-2</v>
      </c>
      <c r="E11" s="31">
        <v>13</v>
      </c>
      <c r="F11" s="7">
        <v>34.1</v>
      </c>
      <c r="G11" s="32">
        <v>10</v>
      </c>
      <c r="H11" s="33">
        <f t="shared" si="10"/>
        <v>0.36</v>
      </c>
      <c r="I11" s="34">
        <f t="shared" si="11"/>
        <v>130</v>
      </c>
      <c r="J11" s="35">
        <f t="shared" si="0"/>
        <v>341</v>
      </c>
      <c r="K11" s="9">
        <f>(F11*0.95)*0.98</f>
        <v>31.747100000000003</v>
      </c>
      <c r="L11" s="36">
        <f t="shared" si="1"/>
        <v>317.471</v>
      </c>
      <c r="M11" s="36">
        <f t="shared" si="9"/>
        <v>9.8165519999999997</v>
      </c>
      <c r="N11" s="36">
        <f t="shared" si="2"/>
        <v>1.9048260000000001</v>
      </c>
      <c r="O11" s="36">
        <v>0.747</v>
      </c>
      <c r="P11" s="37">
        <f t="shared" si="3"/>
        <v>44.215478000000004</v>
      </c>
      <c r="Q11" s="36">
        <f t="shared" si="4"/>
        <v>442.15478000000007</v>
      </c>
      <c r="R11" s="37">
        <f t="shared" si="5"/>
        <v>112.84874052000001</v>
      </c>
      <c r="S11" s="36">
        <f t="shared" si="6"/>
        <v>3.6846231666666669</v>
      </c>
      <c r="T11" s="36">
        <f t="shared" si="7"/>
        <v>11.053869500000001</v>
      </c>
      <c r="U11" s="36">
        <f t="shared" si="8"/>
        <v>14.738492666666668</v>
      </c>
    </row>
    <row r="12" spans="1:21" ht="18">
      <c r="A12" s="47" t="s">
        <v>338</v>
      </c>
      <c r="B12" s="48"/>
      <c r="C12" s="48">
        <v>4</v>
      </c>
      <c r="D12" s="45">
        <v>8.5000000000000006E-2</v>
      </c>
      <c r="E12" s="49">
        <v>14</v>
      </c>
      <c r="F12" s="50">
        <v>33.4</v>
      </c>
      <c r="G12" s="32">
        <v>20</v>
      </c>
      <c r="H12" s="33">
        <f t="shared" si="10"/>
        <v>1.7000000000000002</v>
      </c>
      <c r="I12" s="34">
        <f t="shared" si="11"/>
        <v>280</v>
      </c>
      <c r="J12" s="35">
        <f t="shared" si="0"/>
        <v>668</v>
      </c>
      <c r="K12" s="9">
        <f>(F12*0.95)*0.98</f>
        <v>31.095399999999998</v>
      </c>
      <c r="L12" s="36">
        <f t="shared" si="1"/>
        <v>621.9079999999999</v>
      </c>
      <c r="M12" s="36">
        <f t="shared" si="9"/>
        <v>23.177970000000002</v>
      </c>
      <c r="N12" s="36">
        <f t="shared" si="2"/>
        <v>1.8657239999999997</v>
      </c>
      <c r="O12" s="36">
        <v>0.747</v>
      </c>
      <c r="P12" s="37">
        <f t="shared" si="3"/>
        <v>56.886094</v>
      </c>
      <c r="Q12" s="36">
        <f t="shared" si="4"/>
        <v>1137.7218800000001</v>
      </c>
      <c r="R12" s="37">
        <f t="shared" si="5"/>
        <v>129.82736596000001</v>
      </c>
      <c r="S12" s="36">
        <f t="shared" si="6"/>
        <v>14.2215235</v>
      </c>
      <c r="T12" s="36">
        <f t="shared" si="7"/>
        <v>42.664570499999996</v>
      </c>
      <c r="U12" s="36">
        <f t="shared" si="8"/>
        <v>56.886094</v>
      </c>
    </row>
    <row r="13" spans="1:21" ht="18">
      <c r="A13" s="38" t="s">
        <v>339</v>
      </c>
      <c r="B13" s="39"/>
      <c r="C13" s="39">
        <v>12</v>
      </c>
      <c r="D13" s="33">
        <v>9.9000000000000005E-2</v>
      </c>
      <c r="E13" s="34">
        <v>21.5</v>
      </c>
      <c r="F13" s="7">
        <v>67.5</v>
      </c>
      <c r="G13" s="32">
        <v>15</v>
      </c>
      <c r="H13" s="33">
        <f t="shared" si="10"/>
        <v>1.4850000000000001</v>
      </c>
      <c r="I13" s="34">
        <f t="shared" si="11"/>
        <v>322.5</v>
      </c>
      <c r="J13" s="35">
        <f t="shared" si="0"/>
        <v>1012.5</v>
      </c>
      <c r="K13" s="9">
        <f>(F13*0.95)*0.98</f>
        <v>62.842500000000001</v>
      </c>
      <c r="L13" s="36">
        <f t="shared" si="1"/>
        <v>942.63750000000005</v>
      </c>
      <c r="M13" s="36">
        <f t="shared" si="9"/>
        <v>26.995518000000004</v>
      </c>
      <c r="N13" s="36">
        <f t="shared" si="2"/>
        <v>3.7705500000000001</v>
      </c>
      <c r="O13" s="36">
        <v>0.747</v>
      </c>
      <c r="P13" s="37">
        <f t="shared" si="3"/>
        <v>94.355568000000005</v>
      </c>
      <c r="Q13" s="36">
        <f t="shared" si="4"/>
        <v>1415.3335200000001</v>
      </c>
      <c r="R13" s="37">
        <f t="shared" si="5"/>
        <v>180.03646112000001</v>
      </c>
      <c r="S13" s="36">
        <f t="shared" si="6"/>
        <v>7.8629640000000007</v>
      </c>
      <c r="T13" s="36">
        <f t="shared" si="7"/>
        <v>23.588892000000001</v>
      </c>
      <c r="U13" s="36">
        <f t="shared" si="8"/>
        <v>31.451856000000003</v>
      </c>
    </row>
    <row r="14" spans="1:21" ht="18">
      <c r="A14" s="38" t="s">
        <v>340</v>
      </c>
      <c r="B14" s="39"/>
      <c r="C14" s="39">
        <v>1</v>
      </c>
      <c r="D14" s="33">
        <v>0.03</v>
      </c>
      <c r="E14" s="34">
        <v>15.5</v>
      </c>
      <c r="F14" s="7">
        <v>19.600000000000001</v>
      </c>
      <c r="G14" s="32">
        <v>20</v>
      </c>
      <c r="H14" s="33">
        <f t="shared" si="10"/>
        <v>0.6</v>
      </c>
      <c r="I14" s="40">
        <f t="shared" si="11"/>
        <v>310</v>
      </c>
      <c r="J14" s="41">
        <f t="shared" si="0"/>
        <v>392</v>
      </c>
      <c r="K14" s="9">
        <f>F14</f>
        <v>19.600000000000001</v>
      </c>
      <c r="L14" s="36">
        <f t="shared" si="1"/>
        <v>392</v>
      </c>
      <c r="M14" s="36">
        <f t="shared" si="9"/>
        <v>8.1804600000000001</v>
      </c>
      <c r="N14" s="36">
        <f t="shared" si="2"/>
        <v>1.1759999999999999</v>
      </c>
      <c r="O14" s="36">
        <v>0.747</v>
      </c>
      <c r="P14" s="37">
        <f t="shared" si="3"/>
        <v>29.70346</v>
      </c>
      <c r="Q14" s="36">
        <f t="shared" si="4"/>
        <v>594.06920000000002</v>
      </c>
      <c r="R14" s="37">
        <f t="shared" si="5"/>
        <v>93.40263640000002</v>
      </c>
      <c r="S14" s="36">
        <f t="shared" si="6"/>
        <v>29.70346</v>
      </c>
      <c r="T14" s="36">
        <f t="shared" si="7"/>
        <v>89.110379999999992</v>
      </c>
      <c r="U14" s="36">
        <f t="shared" si="8"/>
        <v>118.81384</v>
      </c>
    </row>
    <row r="15" spans="1:21" ht="18">
      <c r="A15" s="38" t="s">
        <v>341</v>
      </c>
      <c r="B15" s="39"/>
      <c r="C15" s="39">
        <v>4</v>
      </c>
      <c r="D15" s="33">
        <v>0.11</v>
      </c>
      <c r="E15" s="34">
        <v>25.5</v>
      </c>
      <c r="F15" s="7">
        <v>81.3</v>
      </c>
      <c r="G15" s="32">
        <v>113</v>
      </c>
      <c r="H15" s="33">
        <f t="shared" si="10"/>
        <v>12.43</v>
      </c>
      <c r="I15" s="34">
        <f t="shared" si="11"/>
        <v>2881.5</v>
      </c>
      <c r="J15" s="35">
        <f t="shared" si="0"/>
        <v>9186.9</v>
      </c>
      <c r="K15" s="9">
        <f t="shared" ref="K15:K25" si="12">(F15*0.95)*0.98</f>
        <v>75.690299999999993</v>
      </c>
      <c r="L15" s="36">
        <f t="shared" si="1"/>
        <v>8553.0038999999997</v>
      </c>
      <c r="M15" s="36">
        <f t="shared" si="9"/>
        <v>29.99502</v>
      </c>
      <c r="N15" s="36">
        <f t="shared" si="2"/>
        <v>4.5414179999999993</v>
      </c>
      <c r="O15" s="36">
        <v>0.747</v>
      </c>
      <c r="P15" s="37">
        <f t="shared" si="3"/>
        <v>110.97373799999998</v>
      </c>
      <c r="Q15" s="36">
        <f t="shared" si="4"/>
        <v>12540.032393999998</v>
      </c>
      <c r="R15" s="37">
        <f t="shared" si="5"/>
        <v>202.30480891999997</v>
      </c>
      <c r="S15" s="36">
        <f t="shared" si="6"/>
        <v>27.743434499999996</v>
      </c>
      <c r="T15" s="36">
        <f t="shared" si="7"/>
        <v>83.230303499999991</v>
      </c>
      <c r="U15" s="36">
        <f t="shared" si="8"/>
        <v>110.97373799999998</v>
      </c>
    </row>
    <row r="16" spans="1:21" ht="18">
      <c r="A16" s="28" t="s">
        <v>342</v>
      </c>
      <c r="B16" s="29"/>
      <c r="C16" s="29">
        <v>8</v>
      </c>
      <c r="D16" s="30">
        <v>4.8000000000000001E-2</v>
      </c>
      <c r="E16" s="31">
        <v>11.5</v>
      </c>
      <c r="F16" s="7">
        <v>29.5</v>
      </c>
      <c r="G16" s="32">
        <v>15</v>
      </c>
      <c r="H16" s="33">
        <f t="shared" si="10"/>
        <v>0.72</v>
      </c>
      <c r="I16" s="34">
        <f t="shared" si="11"/>
        <v>172.5</v>
      </c>
      <c r="J16" s="35">
        <f t="shared" si="0"/>
        <v>442.5</v>
      </c>
      <c r="K16" s="9">
        <f t="shared" si="12"/>
        <v>27.464499999999997</v>
      </c>
      <c r="L16" s="36">
        <f t="shared" si="1"/>
        <v>411.96749999999997</v>
      </c>
      <c r="M16" s="36">
        <f t="shared" si="9"/>
        <v>13.088736000000001</v>
      </c>
      <c r="N16" s="36">
        <f t="shared" si="2"/>
        <v>1.6478699999999997</v>
      </c>
      <c r="O16" s="36">
        <v>0.747</v>
      </c>
      <c r="P16" s="37">
        <f t="shared" si="3"/>
        <v>42.948105999999996</v>
      </c>
      <c r="Q16" s="36">
        <f t="shared" si="4"/>
        <v>644.22158999999988</v>
      </c>
      <c r="R16" s="37">
        <f t="shared" si="5"/>
        <v>111.15046204000001</v>
      </c>
      <c r="S16" s="36">
        <f t="shared" si="6"/>
        <v>5.3685132499999995</v>
      </c>
      <c r="T16" s="36">
        <f t="shared" si="7"/>
        <v>16.105539749999998</v>
      </c>
      <c r="U16" s="36">
        <f t="shared" si="8"/>
        <v>21.474052999999998</v>
      </c>
    </row>
    <row r="17" spans="1:21" ht="18">
      <c r="A17" s="38" t="s">
        <v>343</v>
      </c>
      <c r="B17" s="46"/>
      <c r="C17" s="46">
        <v>9</v>
      </c>
      <c r="D17" s="33">
        <v>7.0000000000000007E-2</v>
      </c>
      <c r="E17" s="34">
        <v>9</v>
      </c>
      <c r="F17" s="7">
        <v>20.399999999999999</v>
      </c>
      <c r="G17" s="32">
        <v>5</v>
      </c>
      <c r="H17" s="33">
        <f t="shared" si="10"/>
        <v>0.35000000000000003</v>
      </c>
      <c r="I17" s="34">
        <f t="shared" si="11"/>
        <v>45</v>
      </c>
      <c r="J17" s="35">
        <f t="shared" si="0"/>
        <v>102</v>
      </c>
      <c r="K17" s="9">
        <f t="shared" si="12"/>
        <v>18.9924</v>
      </c>
      <c r="L17" s="36">
        <f t="shared" si="1"/>
        <v>94.962000000000003</v>
      </c>
      <c r="M17" s="36">
        <f t="shared" si="9"/>
        <v>19.087740000000004</v>
      </c>
      <c r="N17" s="36">
        <f t="shared" si="2"/>
        <v>1.1395439999999999</v>
      </c>
      <c r="O17" s="36">
        <v>0.747</v>
      </c>
      <c r="P17" s="37">
        <f t="shared" si="3"/>
        <v>39.966684000000001</v>
      </c>
      <c r="Q17" s="36">
        <f t="shared" si="4"/>
        <v>199.83341999999999</v>
      </c>
      <c r="R17" s="37">
        <f t="shared" si="5"/>
        <v>107.15535656</v>
      </c>
      <c r="S17" s="36">
        <f t="shared" si="6"/>
        <v>4.4407426666666669</v>
      </c>
      <c r="T17" s="36">
        <f t="shared" si="7"/>
        <v>13.322228000000001</v>
      </c>
      <c r="U17" s="36">
        <f t="shared" si="8"/>
        <v>17.762970666666668</v>
      </c>
    </row>
    <row r="18" spans="1:21" ht="18">
      <c r="A18" s="28" t="s">
        <v>344</v>
      </c>
      <c r="B18" s="29"/>
      <c r="C18" s="29">
        <v>4</v>
      </c>
      <c r="D18" s="30">
        <v>6.373674E-2</v>
      </c>
      <c r="E18" s="31">
        <v>11</v>
      </c>
      <c r="F18" s="7">
        <v>22.8</v>
      </c>
      <c r="G18" s="32">
        <v>20</v>
      </c>
      <c r="H18" s="33">
        <f t="shared" si="10"/>
        <v>1.2747348000000001</v>
      </c>
      <c r="I18" s="34">
        <f t="shared" si="11"/>
        <v>220</v>
      </c>
      <c r="J18" s="35">
        <f t="shared" si="0"/>
        <v>456</v>
      </c>
      <c r="K18" s="9">
        <f t="shared" si="12"/>
        <v>21.226800000000001</v>
      </c>
      <c r="L18" s="36">
        <f t="shared" si="1"/>
        <v>424.536</v>
      </c>
      <c r="M18" s="36">
        <f t="shared" si="9"/>
        <v>17.379861736680002</v>
      </c>
      <c r="N18" s="36">
        <f t="shared" si="2"/>
        <v>1.2736080000000001</v>
      </c>
      <c r="O18" s="36">
        <v>0.747</v>
      </c>
      <c r="P18" s="37">
        <f t="shared" si="3"/>
        <v>40.627269736680006</v>
      </c>
      <c r="Q18" s="36">
        <f t="shared" si="4"/>
        <v>812.54539473360012</v>
      </c>
      <c r="R18" s="37">
        <f t="shared" si="5"/>
        <v>108.04054144715121</v>
      </c>
      <c r="S18" s="36">
        <f t="shared" si="6"/>
        <v>10.156817434170001</v>
      </c>
      <c r="T18" s="36">
        <f t="shared" si="7"/>
        <v>30.470452302510004</v>
      </c>
      <c r="U18" s="36">
        <f t="shared" si="8"/>
        <v>40.627269736680006</v>
      </c>
    </row>
    <row r="19" spans="1:21" ht="18">
      <c r="A19" s="38" t="s">
        <v>345</v>
      </c>
      <c r="B19" s="51"/>
      <c r="C19" s="51">
        <v>72</v>
      </c>
      <c r="D19" s="45">
        <v>5.1741250000000003E-2</v>
      </c>
      <c r="E19" s="49">
        <v>10</v>
      </c>
      <c r="F19" s="50">
        <v>50.3</v>
      </c>
      <c r="G19" s="32">
        <v>10</v>
      </c>
      <c r="H19" s="33">
        <f t="shared" si="10"/>
        <v>0.51741250000000005</v>
      </c>
      <c r="I19" s="34">
        <f t="shared" si="11"/>
        <v>100</v>
      </c>
      <c r="J19" s="35">
        <f t="shared" si="0"/>
        <v>503</v>
      </c>
      <c r="K19" s="9">
        <f t="shared" si="12"/>
        <v>46.829299999999996</v>
      </c>
      <c r="L19" s="36">
        <f t="shared" si="1"/>
        <v>468.29299999999995</v>
      </c>
      <c r="M19" s="36">
        <f t="shared" si="9"/>
        <v>14.108907532500002</v>
      </c>
      <c r="N19" s="36">
        <f t="shared" si="2"/>
        <v>2.8097579999999995</v>
      </c>
      <c r="O19" s="36">
        <v>0.747</v>
      </c>
      <c r="P19" s="37">
        <f t="shared" si="3"/>
        <v>64.494965532500004</v>
      </c>
      <c r="Q19" s="36">
        <f t="shared" si="4"/>
        <v>644.94965532500009</v>
      </c>
      <c r="R19" s="37">
        <f t="shared" si="5"/>
        <v>140.02325381355001</v>
      </c>
      <c r="S19" s="36">
        <f t="shared" si="6"/>
        <v>0.89576341017361116</v>
      </c>
      <c r="T19" s="36">
        <f t="shared" si="7"/>
        <v>2.6872902305208335</v>
      </c>
      <c r="U19" s="36">
        <f t="shared" si="8"/>
        <v>3.5830536406944447</v>
      </c>
    </row>
    <row r="20" spans="1:21" ht="18">
      <c r="A20" s="28" t="s">
        <v>346</v>
      </c>
      <c r="B20" s="29"/>
      <c r="C20" s="29">
        <v>24</v>
      </c>
      <c r="D20" s="30">
        <v>4.2999999999999997E-2</v>
      </c>
      <c r="E20" s="31">
        <v>17</v>
      </c>
      <c r="F20" s="7">
        <v>38.9</v>
      </c>
      <c r="G20" s="32">
        <v>7</v>
      </c>
      <c r="H20" s="33">
        <f t="shared" si="10"/>
        <v>0.30099999999999999</v>
      </c>
      <c r="I20" s="34">
        <f t="shared" si="11"/>
        <v>119</v>
      </c>
      <c r="J20" s="35">
        <f t="shared" si="0"/>
        <v>272.3</v>
      </c>
      <c r="K20" s="9">
        <f t="shared" si="12"/>
        <v>36.215899999999998</v>
      </c>
      <c r="L20" s="36">
        <f t="shared" si="1"/>
        <v>253.51129999999998</v>
      </c>
      <c r="M20" s="36">
        <f t="shared" si="9"/>
        <v>11.725325999999999</v>
      </c>
      <c r="N20" s="36">
        <f t="shared" si="2"/>
        <v>2.1729539999999998</v>
      </c>
      <c r="O20" s="36">
        <v>0.747</v>
      </c>
      <c r="P20" s="37">
        <f t="shared" si="3"/>
        <v>50.861179999999997</v>
      </c>
      <c r="Q20" s="36">
        <f t="shared" si="4"/>
        <v>356.02825999999999</v>
      </c>
      <c r="R20" s="37">
        <f t="shared" si="5"/>
        <v>121.7539812</v>
      </c>
      <c r="S20" s="36">
        <f t="shared" si="6"/>
        <v>2.1192158333333331</v>
      </c>
      <c r="T20" s="36">
        <f t="shared" si="7"/>
        <v>6.3576474999999988</v>
      </c>
      <c r="U20" s="36">
        <f t="shared" si="8"/>
        <v>8.4768633333333323</v>
      </c>
    </row>
    <row r="21" spans="1:21" ht="18">
      <c r="A21" s="38" t="s">
        <v>347</v>
      </c>
      <c r="B21" s="52"/>
      <c r="C21" s="52">
        <v>24</v>
      </c>
      <c r="D21" s="53">
        <v>6.615E-2</v>
      </c>
      <c r="E21" s="49">
        <v>9</v>
      </c>
      <c r="F21" s="50">
        <v>43.9</v>
      </c>
      <c r="G21" s="32">
        <v>15</v>
      </c>
      <c r="H21" s="33">
        <f t="shared" si="10"/>
        <v>0.99224999999999997</v>
      </c>
      <c r="I21" s="34">
        <f t="shared" si="11"/>
        <v>135</v>
      </c>
      <c r="J21" s="35">
        <f t="shared" si="0"/>
        <v>658.5</v>
      </c>
      <c r="K21" s="9">
        <f t="shared" si="12"/>
        <v>40.870899999999999</v>
      </c>
      <c r="L21" s="36">
        <f t="shared" si="1"/>
        <v>613.06349999999998</v>
      </c>
      <c r="M21" s="36">
        <f t="shared" si="9"/>
        <v>18.037914300000001</v>
      </c>
      <c r="N21" s="36">
        <f t="shared" si="2"/>
        <v>2.4522539999999999</v>
      </c>
      <c r="O21" s="36">
        <v>0.747</v>
      </c>
      <c r="P21" s="37">
        <f t="shared" si="3"/>
        <v>62.108068299999999</v>
      </c>
      <c r="Q21" s="36">
        <f t="shared" si="4"/>
        <v>931.62102449999998</v>
      </c>
      <c r="R21" s="37">
        <f t="shared" si="5"/>
        <v>136.824811522</v>
      </c>
      <c r="S21" s="36">
        <f t="shared" si="6"/>
        <v>2.5878361791666666</v>
      </c>
      <c r="T21" s="36">
        <f t="shared" si="7"/>
        <v>7.7635085374999999</v>
      </c>
      <c r="U21" s="36">
        <f t="shared" si="8"/>
        <v>10.351344716666667</v>
      </c>
    </row>
    <row r="22" spans="1:21" ht="18">
      <c r="A22" s="38" t="s">
        <v>348</v>
      </c>
      <c r="B22" s="39"/>
      <c r="C22" s="39">
        <v>1</v>
      </c>
      <c r="D22" s="33">
        <v>0.06</v>
      </c>
      <c r="E22" s="34">
        <v>19</v>
      </c>
      <c r="F22" s="7">
        <v>36.9</v>
      </c>
      <c r="G22" s="32">
        <v>80</v>
      </c>
      <c r="H22" s="33">
        <f t="shared" si="10"/>
        <v>4.8</v>
      </c>
      <c r="I22" s="34">
        <f t="shared" si="11"/>
        <v>1520</v>
      </c>
      <c r="J22" s="35">
        <f t="shared" si="0"/>
        <v>2952</v>
      </c>
      <c r="K22" s="9">
        <f t="shared" si="12"/>
        <v>34.353899999999996</v>
      </c>
      <c r="L22" s="36">
        <f t="shared" si="1"/>
        <v>2748.3119999999999</v>
      </c>
      <c r="M22" s="36">
        <f t="shared" si="9"/>
        <v>16.36092</v>
      </c>
      <c r="N22" s="36">
        <f t="shared" si="2"/>
        <v>2.0612339999999998</v>
      </c>
      <c r="O22" s="36">
        <v>0.747</v>
      </c>
      <c r="P22" s="37">
        <f t="shared" si="3"/>
        <v>53.523053999999995</v>
      </c>
      <c r="Q22" s="36">
        <f t="shared" si="4"/>
        <v>4281.8443199999992</v>
      </c>
      <c r="R22" s="37">
        <f t="shared" si="5"/>
        <v>125.32089236000002</v>
      </c>
      <c r="S22" s="36">
        <f t="shared" si="6"/>
        <v>53.523053999999995</v>
      </c>
      <c r="T22" s="36">
        <f t="shared" si="7"/>
        <v>160.56916199999998</v>
      </c>
      <c r="U22" s="36">
        <f t="shared" si="8"/>
        <v>214.09221599999998</v>
      </c>
    </row>
    <row r="23" spans="1:21" ht="18">
      <c r="A23" s="47" t="s">
        <v>349</v>
      </c>
      <c r="B23" s="48"/>
      <c r="C23" s="48">
        <v>4</v>
      </c>
      <c r="D23" s="45">
        <v>9.3409199999999998E-2</v>
      </c>
      <c r="E23" s="49">
        <v>14.5</v>
      </c>
      <c r="F23" s="50">
        <v>31.6</v>
      </c>
      <c r="G23" s="32">
        <v>5</v>
      </c>
      <c r="H23" s="33">
        <f t="shared" si="10"/>
        <v>0.46704599999999996</v>
      </c>
      <c r="I23" s="34">
        <f t="shared" si="11"/>
        <v>72.5</v>
      </c>
      <c r="J23" s="35">
        <f t="shared" si="0"/>
        <v>158</v>
      </c>
      <c r="K23" s="9">
        <f t="shared" si="12"/>
        <v>29.419599999999999</v>
      </c>
      <c r="L23" s="36">
        <f t="shared" si="1"/>
        <v>147.09799999999998</v>
      </c>
      <c r="M23" s="36">
        <f t="shared" si="9"/>
        <v>25.4710074744</v>
      </c>
      <c r="N23" s="36">
        <f t="shared" si="2"/>
        <v>1.7651759999999999</v>
      </c>
      <c r="O23" s="36">
        <v>0.747</v>
      </c>
      <c r="P23" s="37">
        <f t="shared" si="3"/>
        <v>57.402783474399996</v>
      </c>
      <c r="Q23" s="36">
        <f t="shared" si="4"/>
        <v>287.01391737199998</v>
      </c>
      <c r="R23" s="37">
        <f t="shared" si="5"/>
        <v>130.519729855696</v>
      </c>
      <c r="S23" s="36">
        <f t="shared" si="6"/>
        <v>14.350695868599999</v>
      </c>
      <c r="T23" s="36">
        <f t="shared" si="7"/>
        <v>43.052087605799997</v>
      </c>
      <c r="U23" s="36">
        <f t="shared" si="8"/>
        <v>57.402783474399996</v>
      </c>
    </row>
    <row r="24" spans="1:21" ht="18">
      <c r="A24" s="38" t="s">
        <v>350</v>
      </c>
      <c r="B24" s="51"/>
      <c r="C24" s="51">
        <v>2</v>
      </c>
      <c r="D24" s="45">
        <v>0.109</v>
      </c>
      <c r="E24" s="49">
        <v>16.5</v>
      </c>
      <c r="F24" s="50">
        <v>46.2</v>
      </c>
      <c r="G24" s="32">
        <v>50</v>
      </c>
      <c r="H24" s="33">
        <f t="shared" si="10"/>
        <v>5.45</v>
      </c>
      <c r="I24" s="34">
        <f t="shared" si="11"/>
        <v>825</v>
      </c>
      <c r="J24" s="35">
        <f t="shared" si="0"/>
        <v>2310</v>
      </c>
      <c r="K24" s="9">
        <f t="shared" si="12"/>
        <v>43.0122</v>
      </c>
      <c r="L24" s="36">
        <f t="shared" si="1"/>
        <v>2150.61</v>
      </c>
      <c r="M24" s="36">
        <f t="shared" si="9"/>
        <v>29.722338000000001</v>
      </c>
      <c r="N24" s="36">
        <f t="shared" si="2"/>
        <v>2.5807319999999998</v>
      </c>
      <c r="O24" s="36">
        <v>0.747</v>
      </c>
      <c r="P24" s="37">
        <f t="shared" si="3"/>
        <v>76.062269999999998</v>
      </c>
      <c r="Q24" s="36">
        <f t="shared" si="4"/>
        <v>3803.1134999999999</v>
      </c>
      <c r="R24" s="37">
        <f t="shared" si="5"/>
        <v>155.5234418</v>
      </c>
      <c r="S24" s="36">
        <f t="shared" si="6"/>
        <v>38.031134999999999</v>
      </c>
      <c r="T24" s="36">
        <f t="shared" si="7"/>
        <v>114.09340499999999</v>
      </c>
      <c r="U24" s="36">
        <f t="shared" si="8"/>
        <v>152.12454</v>
      </c>
    </row>
    <row r="25" spans="1:21" ht="18">
      <c r="A25" s="38" t="s">
        <v>351</v>
      </c>
      <c r="B25" s="51"/>
      <c r="C25" s="51">
        <v>2</v>
      </c>
      <c r="D25" s="45">
        <v>7.5999999999999998E-2</v>
      </c>
      <c r="E25" s="49">
        <v>11.5</v>
      </c>
      <c r="F25" s="50">
        <v>41.4</v>
      </c>
      <c r="G25" s="32">
        <v>10</v>
      </c>
      <c r="H25" s="33">
        <f t="shared" si="10"/>
        <v>0.76</v>
      </c>
      <c r="I25" s="34">
        <f t="shared" si="11"/>
        <v>115</v>
      </c>
      <c r="J25" s="35">
        <f t="shared" si="0"/>
        <v>414</v>
      </c>
      <c r="K25" s="9">
        <f t="shared" si="12"/>
        <v>38.543399999999998</v>
      </c>
      <c r="L25" s="36">
        <f t="shared" si="1"/>
        <v>385.43399999999997</v>
      </c>
      <c r="M25" s="36">
        <f t="shared" si="9"/>
        <v>20.723832000000002</v>
      </c>
      <c r="N25" s="36">
        <f t="shared" si="2"/>
        <v>2.3126039999999999</v>
      </c>
      <c r="O25" s="36">
        <v>0.747</v>
      </c>
      <c r="P25" s="37">
        <f t="shared" si="3"/>
        <v>62.326836</v>
      </c>
      <c r="Q25" s="36">
        <f t="shared" si="4"/>
        <v>623.26836000000003</v>
      </c>
      <c r="R25" s="37">
        <f t="shared" si="5"/>
        <v>137.11796024</v>
      </c>
      <c r="S25" s="36">
        <f t="shared" si="6"/>
        <v>31.163418</v>
      </c>
      <c r="T25" s="36">
        <f t="shared" si="7"/>
        <v>93.490253999999993</v>
      </c>
      <c r="U25" s="36">
        <f t="shared" si="8"/>
        <v>124.653672</v>
      </c>
    </row>
    <row r="26" spans="1:21" ht="18">
      <c r="A26" s="38" t="s">
        <v>352</v>
      </c>
      <c r="B26" s="39"/>
      <c r="C26" s="39">
        <v>12</v>
      </c>
      <c r="D26" s="33">
        <v>5.8999999999999997E-2</v>
      </c>
      <c r="E26" s="34">
        <v>17</v>
      </c>
      <c r="F26" s="7">
        <v>43.9</v>
      </c>
      <c r="G26" s="32">
        <v>10</v>
      </c>
      <c r="H26" s="33">
        <f t="shared" si="10"/>
        <v>0.59</v>
      </c>
      <c r="I26" s="40">
        <f t="shared" si="11"/>
        <v>170</v>
      </c>
      <c r="J26" s="41">
        <f t="shared" si="0"/>
        <v>439</v>
      </c>
      <c r="K26" s="9">
        <f>F26</f>
        <v>43.9</v>
      </c>
      <c r="L26" s="36">
        <f t="shared" si="1"/>
        <v>439</v>
      </c>
      <c r="M26" s="36">
        <f t="shared" si="9"/>
        <v>16.088238</v>
      </c>
      <c r="N26" s="36">
        <f t="shared" si="2"/>
        <v>2.6339999999999999</v>
      </c>
      <c r="O26" s="36">
        <v>0.747</v>
      </c>
      <c r="P26" s="37">
        <f t="shared" si="3"/>
        <v>63.369237999999996</v>
      </c>
      <c r="Q26" s="36">
        <f t="shared" si="4"/>
        <v>633.69237999999996</v>
      </c>
      <c r="R26" s="37">
        <f t="shared" si="5"/>
        <v>138.51477892</v>
      </c>
      <c r="S26" s="36">
        <f t="shared" si="6"/>
        <v>5.2807698333333333</v>
      </c>
      <c r="T26" s="36">
        <f t="shared" si="7"/>
        <v>15.842309499999999</v>
      </c>
      <c r="U26" s="36">
        <f t="shared" si="8"/>
        <v>21.123079333333333</v>
      </c>
    </row>
    <row r="27" spans="1:21" ht="18">
      <c r="A27" s="38" t="s">
        <v>353</v>
      </c>
      <c r="B27" s="39"/>
      <c r="C27" s="39">
        <v>18</v>
      </c>
      <c r="D27" s="33">
        <v>6.2E-2</v>
      </c>
      <c r="E27" s="34">
        <v>16.5</v>
      </c>
      <c r="F27" s="7">
        <v>44.5</v>
      </c>
      <c r="G27" s="32">
        <v>10</v>
      </c>
      <c r="H27" s="33">
        <f t="shared" si="10"/>
        <v>0.62</v>
      </c>
      <c r="I27" s="40">
        <f t="shared" si="11"/>
        <v>165</v>
      </c>
      <c r="J27" s="41">
        <f t="shared" si="0"/>
        <v>445</v>
      </c>
      <c r="K27" s="9">
        <f>F27</f>
        <v>44.5</v>
      </c>
      <c r="L27" s="36">
        <f t="shared" si="1"/>
        <v>445</v>
      </c>
      <c r="M27" s="36">
        <f t="shared" si="9"/>
        <v>16.906283999999999</v>
      </c>
      <c r="N27" s="36">
        <f t="shared" si="2"/>
        <v>2.67</v>
      </c>
      <c r="O27" s="36">
        <v>0.747</v>
      </c>
      <c r="P27" s="37">
        <f t="shared" si="3"/>
        <v>64.823284000000001</v>
      </c>
      <c r="Q27" s="36">
        <f t="shared" si="4"/>
        <v>648.23284000000001</v>
      </c>
      <c r="R27" s="37">
        <f t="shared" si="5"/>
        <v>140.46320056000002</v>
      </c>
      <c r="S27" s="36">
        <f t="shared" si="6"/>
        <v>3.6012935555555554</v>
      </c>
      <c r="T27" s="36">
        <f t="shared" si="7"/>
        <v>10.803880666666666</v>
      </c>
      <c r="U27" s="36">
        <f t="shared" si="8"/>
        <v>14.405174222222222</v>
      </c>
    </row>
    <row r="28" spans="1:21" ht="18">
      <c r="A28" s="28" t="s">
        <v>354</v>
      </c>
      <c r="B28" s="29"/>
      <c r="C28" s="29">
        <v>6</v>
      </c>
      <c r="D28" s="30">
        <v>8.7171999999999999E-2</v>
      </c>
      <c r="E28" s="31">
        <v>14</v>
      </c>
      <c r="F28" s="7">
        <v>41.7</v>
      </c>
      <c r="G28" s="32">
        <v>20</v>
      </c>
      <c r="H28" s="33">
        <f t="shared" si="10"/>
        <v>1.7434400000000001</v>
      </c>
      <c r="I28" s="34">
        <f t="shared" si="11"/>
        <v>280</v>
      </c>
      <c r="J28" s="35">
        <f t="shared" si="0"/>
        <v>834</v>
      </c>
      <c r="K28" s="9">
        <f>(F28*0.95)*0.98</f>
        <v>38.822700000000005</v>
      </c>
      <c r="L28" s="36">
        <f t="shared" si="1"/>
        <v>776.45400000000006</v>
      </c>
      <c r="M28" s="36">
        <f t="shared" si="9"/>
        <v>23.770235304</v>
      </c>
      <c r="N28" s="36">
        <f t="shared" si="2"/>
        <v>2.3293620000000002</v>
      </c>
      <c r="O28" s="36">
        <v>0.747</v>
      </c>
      <c r="P28" s="37">
        <f t="shared" si="3"/>
        <v>65.669297304000011</v>
      </c>
      <c r="Q28" s="36">
        <f t="shared" si="4"/>
        <v>1313.3859460800002</v>
      </c>
      <c r="R28" s="37">
        <f t="shared" si="5"/>
        <v>141.59685838736002</v>
      </c>
      <c r="S28" s="36">
        <f t="shared" si="6"/>
        <v>10.944882884000002</v>
      </c>
      <c r="T28" s="36">
        <f t="shared" si="7"/>
        <v>32.834648652000006</v>
      </c>
      <c r="U28" s="36">
        <f t="shared" si="8"/>
        <v>43.779531536000007</v>
      </c>
    </row>
    <row r="29" spans="1:21" ht="18">
      <c r="A29" s="38" t="s">
        <v>355</v>
      </c>
      <c r="B29" s="39"/>
      <c r="C29" s="39">
        <v>50</v>
      </c>
      <c r="D29" s="33">
        <v>3.3000000000000002E-2</v>
      </c>
      <c r="E29" s="34">
        <v>11.5</v>
      </c>
      <c r="F29" s="7">
        <v>26.3</v>
      </c>
      <c r="G29" s="32">
        <v>5</v>
      </c>
      <c r="H29" s="33">
        <f t="shared" si="10"/>
        <v>0.16500000000000001</v>
      </c>
      <c r="I29" s="40">
        <f t="shared" si="11"/>
        <v>57.5</v>
      </c>
      <c r="J29" s="41">
        <f t="shared" si="0"/>
        <v>131.5</v>
      </c>
      <c r="K29" s="9">
        <f>F29</f>
        <v>26.3</v>
      </c>
      <c r="L29" s="36">
        <f t="shared" si="1"/>
        <v>131.5</v>
      </c>
      <c r="M29" s="36">
        <f t="shared" si="9"/>
        <v>8.9985060000000008</v>
      </c>
      <c r="N29" s="36">
        <f t="shared" si="2"/>
        <v>1.5780000000000001</v>
      </c>
      <c r="O29" s="36">
        <v>0.747</v>
      </c>
      <c r="P29" s="37">
        <f t="shared" si="3"/>
        <v>37.623506000000006</v>
      </c>
      <c r="Q29" s="36">
        <f t="shared" si="4"/>
        <v>188.11753000000004</v>
      </c>
      <c r="R29" s="37">
        <f t="shared" si="5"/>
        <v>104.01549804000001</v>
      </c>
      <c r="S29" s="36">
        <f t="shared" si="6"/>
        <v>0.75247012000000013</v>
      </c>
      <c r="T29" s="36">
        <f t="shared" si="7"/>
        <v>2.2574103600000006</v>
      </c>
      <c r="U29" s="36">
        <f t="shared" si="8"/>
        <v>3.0098804800000005</v>
      </c>
    </row>
    <row r="30" spans="1:21" ht="18">
      <c r="A30" s="38" t="s">
        <v>356</v>
      </c>
      <c r="B30" s="54"/>
      <c r="C30" s="54">
        <v>100</v>
      </c>
      <c r="D30" s="33">
        <v>3.7999999999999999E-2</v>
      </c>
      <c r="E30" s="34">
        <v>14</v>
      </c>
      <c r="F30" s="7">
        <v>31.3</v>
      </c>
      <c r="G30" s="32">
        <v>5</v>
      </c>
      <c r="H30" s="33">
        <f t="shared" si="10"/>
        <v>0.19</v>
      </c>
      <c r="I30" s="40">
        <f t="shared" si="11"/>
        <v>70</v>
      </c>
      <c r="J30" s="41">
        <f t="shared" si="0"/>
        <v>156.5</v>
      </c>
      <c r="K30" s="9">
        <f>F30</f>
        <v>31.3</v>
      </c>
      <c r="L30" s="36">
        <f t="shared" si="1"/>
        <v>156.5</v>
      </c>
      <c r="M30" s="36">
        <f t="shared" si="9"/>
        <v>10.361916000000001</v>
      </c>
      <c r="N30" s="36">
        <f t="shared" si="2"/>
        <v>1.8779999999999999</v>
      </c>
      <c r="O30" s="36">
        <v>0.747</v>
      </c>
      <c r="P30" s="37">
        <f t="shared" si="3"/>
        <v>44.286916000000005</v>
      </c>
      <c r="Q30" s="36">
        <f t="shared" si="4"/>
        <v>221.43458000000004</v>
      </c>
      <c r="R30" s="37">
        <f t="shared" si="5"/>
        <v>112.94446744000001</v>
      </c>
      <c r="S30" s="36">
        <f t="shared" si="6"/>
        <v>0.44286916000000004</v>
      </c>
      <c r="T30" s="36">
        <f t="shared" si="7"/>
        <v>1.3286074800000001</v>
      </c>
      <c r="U30" s="36">
        <f t="shared" si="8"/>
        <v>1.7714766400000002</v>
      </c>
    </row>
    <row r="31" spans="1:21" ht="18">
      <c r="A31" s="28" t="s">
        <v>357</v>
      </c>
      <c r="B31" s="29"/>
      <c r="C31" s="29">
        <v>6</v>
      </c>
      <c r="D31" s="30">
        <v>7.6443750000000005E-2</v>
      </c>
      <c r="E31" s="31">
        <v>16</v>
      </c>
      <c r="F31" s="7">
        <v>35.1</v>
      </c>
      <c r="G31" s="32">
        <v>20</v>
      </c>
      <c r="H31" s="33">
        <f t="shared" si="10"/>
        <v>1.5288750000000002</v>
      </c>
      <c r="I31" s="34">
        <f t="shared" si="11"/>
        <v>320</v>
      </c>
      <c r="J31" s="35">
        <f t="shared" si="0"/>
        <v>702</v>
      </c>
      <c r="K31" s="9">
        <f t="shared" ref="K31:K41" si="13">(F31*0.95)*0.98</f>
        <v>32.678100000000001</v>
      </c>
      <c r="L31" s="36">
        <f t="shared" si="1"/>
        <v>653.56200000000001</v>
      </c>
      <c r="M31" s="36">
        <f t="shared" si="9"/>
        <v>20.844834637500004</v>
      </c>
      <c r="N31" s="36">
        <f t="shared" si="2"/>
        <v>1.9606859999999999</v>
      </c>
      <c r="O31" s="36">
        <v>0.747</v>
      </c>
      <c r="P31" s="37">
        <f t="shared" si="3"/>
        <v>56.230620637500003</v>
      </c>
      <c r="Q31" s="36">
        <f t="shared" si="4"/>
        <v>1124.61241275</v>
      </c>
      <c r="R31" s="37">
        <f t="shared" si="5"/>
        <v>128.94903165425004</v>
      </c>
      <c r="S31" s="36">
        <f t="shared" si="6"/>
        <v>9.3717701062500005</v>
      </c>
      <c r="T31" s="36">
        <f t="shared" si="7"/>
        <v>28.115310318750002</v>
      </c>
      <c r="U31" s="36">
        <f t="shared" si="8"/>
        <v>37.487080425000002</v>
      </c>
    </row>
    <row r="32" spans="1:21" ht="18">
      <c r="A32" s="28" t="s">
        <v>358</v>
      </c>
      <c r="B32" s="29"/>
      <c r="C32" s="29">
        <v>8</v>
      </c>
      <c r="D32" s="30">
        <v>4.6331999999999998E-2</v>
      </c>
      <c r="E32" s="31">
        <v>11.5</v>
      </c>
      <c r="F32" s="7">
        <v>29.9</v>
      </c>
      <c r="G32" s="32">
        <v>15</v>
      </c>
      <c r="H32" s="33">
        <f t="shared" si="10"/>
        <v>0.69497999999999993</v>
      </c>
      <c r="I32" s="34">
        <f t="shared" si="11"/>
        <v>172.5</v>
      </c>
      <c r="J32" s="35">
        <f t="shared" si="0"/>
        <v>448.5</v>
      </c>
      <c r="K32" s="9">
        <f t="shared" si="13"/>
        <v>27.836899999999996</v>
      </c>
      <c r="L32" s="36">
        <f t="shared" si="1"/>
        <v>417.55349999999993</v>
      </c>
      <c r="M32" s="36">
        <f t="shared" si="9"/>
        <v>12.633902424</v>
      </c>
      <c r="N32" s="36">
        <f t="shared" si="2"/>
        <v>1.6702139999999996</v>
      </c>
      <c r="O32" s="36">
        <v>0.747</v>
      </c>
      <c r="P32" s="37">
        <f t="shared" si="3"/>
        <v>42.888016424</v>
      </c>
      <c r="Q32" s="36">
        <f t="shared" si="4"/>
        <v>643.32024636000006</v>
      </c>
      <c r="R32" s="37">
        <f t="shared" si="5"/>
        <v>111.06994200816001</v>
      </c>
      <c r="S32" s="36">
        <f t="shared" si="6"/>
        <v>5.361002053</v>
      </c>
      <c r="T32" s="36">
        <f t="shared" si="7"/>
        <v>16.083006159</v>
      </c>
      <c r="U32" s="36">
        <f t="shared" si="8"/>
        <v>21.444008212</v>
      </c>
    </row>
    <row r="33" spans="1:21" ht="18">
      <c r="A33" s="38" t="s">
        <v>359</v>
      </c>
      <c r="B33" s="51"/>
      <c r="C33" s="51">
        <v>8</v>
      </c>
      <c r="D33" s="45">
        <v>5.7000000000000002E-2</v>
      </c>
      <c r="E33" s="49">
        <v>12</v>
      </c>
      <c r="F33" s="50">
        <v>31.2</v>
      </c>
      <c r="G33" s="32">
        <v>20</v>
      </c>
      <c r="H33" s="33">
        <f t="shared" si="10"/>
        <v>1.1400000000000001</v>
      </c>
      <c r="I33" s="34">
        <f t="shared" si="11"/>
        <v>240</v>
      </c>
      <c r="J33" s="35">
        <f t="shared" si="0"/>
        <v>624</v>
      </c>
      <c r="K33" s="9">
        <f t="shared" si="13"/>
        <v>29.047199999999997</v>
      </c>
      <c r="L33" s="36">
        <f t="shared" si="1"/>
        <v>580.94399999999996</v>
      </c>
      <c r="M33" s="36">
        <f t="shared" si="9"/>
        <v>15.542874000000001</v>
      </c>
      <c r="N33" s="36">
        <f t="shared" si="2"/>
        <v>1.7428319999999997</v>
      </c>
      <c r="O33" s="36">
        <v>0.747</v>
      </c>
      <c r="P33" s="37">
        <f t="shared" si="3"/>
        <v>47.079906000000001</v>
      </c>
      <c r="Q33" s="36">
        <f t="shared" si="4"/>
        <v>941.59811999999999</v>
      </c>
      <c r="R33" s="37">
        <f t="shared" si="5"/>
        <v>116.68707404</v>
      </c>
      <c r="S33" s="36">
        <f t="shared" si="6"/>
        <v>5.8849882500000001</v>
      </c>
      <c r="T33" s="36">
        <f t="shared" si="7"/>
        <v>17.654964750000001</v>
      </c>
      <c r="U33" s="36">
        <f t="shared" si="8"/>
        <v>23.539953000000001</v>
      </c>
    </row>
    <row r="34" spans="1:21" ht="18">
      <c r="A34" s="28" t="s">
        <v>360</v>
      </c>
      <c r="B34" s="29"/>
      <c r="C34" s="29">
        <v>6</v>
      </c>
      <c r="D34" s="30">
        <v>0.112176</v>
      </c>
      <c r="E34" s="31">
        <v>21.5</v>
      </c>
      <c r="F34" s="7">
        <v>33.700000000000003</v>
      </c>
      <c r="G34" s="32">
        <v>20</v>
      </c>
      <c r="H34" s="33">
        <f t="shared" si="10"/>
        <v>2.2435200000000002</v>
      </c>
      <c r="I34" s="34">
        <f t="shared" si="11"/>
        <v>430</v>
      </c>
      <c r="J34" s="35">
        <f t="shared" si="0"/>
        <v>674</v>
      </c>
      <c r="K34" s="9">
        <f t="shared" si="13"/>
        <v>31.374700000000001</v>
      </c>
      <c r="L34" s="36">
        <f t="shared" si="1"/>
        <v>627.49400000000003</v>
      </c>
      <c r="M34" s="36">
        <f t="shared" si="9"/>
        <v>30.588376032000003</v>
      </c>
      <c r="N34" s="36">
        <f t="shared" si="2"/>
        <v>1.882482</v>
      </c>
      <c r="O34" s="36">
        <v>0.747</v>
      </c>
      <c r="P34" s="37">
        <f t="shared" si="3"/>
        <v>64.592558032000014</v>
      </c>
      <c r="Q34" s="36">
        <f t="shared" si="4"/>
        <v>1291.8511606400002</v>
      </c>
      <c r="R34" s="37">
        <f t="shared" si="5"/>
        <v>140.15402776288002</v>
      </c>
      <c r="S34" s="36">
        <f t="shared" si="6"/>
        <v>10.76542633866667</v>
      </c>
      <c r="T34" s="36">
        <f t="shared" si="7"/>
        <v>32.296279016000007</v>
      </c>
      <c r="U34" s="36">
        <f t="shared" si="8"/>
        <v>43.061705354666678</v>
      </c>
    </row>
    <row r="35" spans="1:21" ht="18">
      <c r="A35" s="38" t="s">
        <v>361</v>
      </c>
      <c r="B35" s="54"/>
      <c r="C35" s="54">
        <v>12</v>
      </c>
      <c r="D35" s="33">
        <v>3.2000000000000001E-2</v>
      </c>
      <c r="E35" s="49">
        <v>14</v>
      </c>
      <c r="F35" s="50">
        <v>46.5</v>
      </c>
      <c r="G35" s="32">
        <v>20</v>
      </c>
      <c r="H35" s="33">
        <f t="shared" si="10"/>
        <v>0.64</v>
      </c>
      <c r="I35" s="34">
        <f t="shared" si="11"/>
        <v>280</v>
      </c>
      <c r="J35" s="35">
        <f t="shared" si="0"/>
        <v>930</v>
      </c>
      <c r="K35" s="9">
        <f t="shared" si="13"/>
        <v>43.291499999999999</v>
      </c>
      <c r="L35" s="36">
        <f t="shared" si="1"/>
        <v>865.82999999999993</v>
      </c>
      <c r="M35" s="36">
        <f t="shared" si="9"/>
        <v>8.7258240000000011</v>
      </c>
      <c r="N35" s="36">
        <f t="shared" si="2"/>
        <v>2.5974900000000001</v>
      </c>
      <c r="O35" s="36">
        <v>0.747</v>
      </c>
      <c r="P35" s="37">
        <f t="shared" si="3"/>
        <v>55.361814000000003</v>
      </c>
      <c r="Q35" s="36">
        <f t="shared" si="4"/>
        <v>1107.2362800000001</v>
      </c>
      <c r="R35" s="37">
        <f t="shared" si="5"/>
        <v>127.78483076000002</v>
      </c>
      <c r="S35" s="36">
        <f t="shared" si="6"/>
        <v>4.6134845000000002</v>
      </c>
      <c r="T35" s="36">
        <f t="shared" si="7"/>
        <v>13.840453500000001</v>
      </c>
      <c r="U35" s="36">
        <f t="shared" si="8"/>
        <v>18.453938000000001</v>
      </c>
    </row>
    <row r="36" spans="1:21" ht="18">
      <c r="A36" s="38" t="s">
        <v>362</v>
      </c>
      <c r="B36" s="51"/>
      <c r="C36" s="51">
        <v>8</v>
      </c>
      <c r="D36" s="45">
        <v>3.9501000000000001E-2</v>
      </c>
      <c r="E36" s="49">
        <v>12.5</v>
      </c>
      <c r="F36" s="50">
        <v>29.9</v>
      </c>
      <c r="G36" s="32">
        <v>25</v>
      </c>
      <c r="H36" s="33">
        <f t="shared" si="10"/>
        <v>0.98752499999999999</v>
      </c>
      <c r="I36" s="34">
        <f t="shared" si="11"/>
        <v>312.5</v>
      </c>
      <c r="J36" s="35">
        <f t="shared" si="0"/>
        <v>747.5</v>
      </c>
      <c r="K36" s="9">
        <f t="shared" si="13"/>
        <v>27.836899999999996</v>
      </c>
      <c r="L36" s="36">
        <f t="shared" si="1"/>
        <v>695.9224999999999</v>
      </c>
      <c r="M36" s="36">
        <f t="shared" si="9"/>
        <v>10.771211682000001</v>
      </c>
      <c r="N36" s="36">
        <f t="shared" si="2"/>
        <v>1.6702139999999996</v>
      </c>
      <c r="O36" s="36">
        <v>0.747</v>
      </c>
      <c r="P36" s="37">
        <f t="shared" si="3"/>
        <v>41.025325682000002</v>
      </c>
      <c r="Q36" s="36">
        <f t="shared" si="4"/>
        <v>1025.6331420500001</v>
      </c>
      <c r="R36" s="37">
        <f t="shared" si="5"/>
        <v>108.57393641388001</v>
      </c>
      <c r="S36" s="36">
        <f t="shared" si="6"/>
        <v>5.1281657102500002</v>
      </c>
      <c r="T36" s="36">
        <f t="shared" si="7"/>
        <v>15.384497130750001</v>
      </c>
      <c r="U36" s="36">
        <f t="shared" si="8"/>
        <v>20.512662841000001</v>
      </c>
    </row>
    <row r="37" spans="1:21" ht="18">
      <c r="A37" s="28" t="s">
        <v>363</v>
      </c>
      <c r="B37" s="29"/>
      <c r="C37" s="29">
        <v>4</v>
      </c>
      <c r="D37" s="30">
        <v>6.2475000000000003E-2</v>
      </c>
      <c r="E37" s="31">
        <v>13.5</v>
      </c>
      <c r="F37" s="7">
        <v>23.9</v>
      </c>
      <c r="G37" s="32">
        <v>20</v>
      </c>
      <c r="H37" s="33">
        <f t="shared" si="10"/>
        <v>1.2495000000000001</v>
      </c>
      <c r="I37" s="34">
        <f t="shared" si="11"/>
        <v>270</v>
      </c>
      <c r="J37" s="35">
        <f t="shared" si="0"/>
        <v>478</v>
      </c>
      <c r="K37" s="9">
        <f t="shared" si="13"/>
        <v>22.250899999999998</v>
      </c>
      <c r="L37" s="36">
        <f t="shared" si="1"/>
        <v>445.01799999999997</v>
      </c>
      <c r="M37" s="36">
        <f t="shared" si="9"/>
        <v>17.035807950000002</v>
      </c>
      <c r="N37" s="36">
        <f t="shared" si="2"/>
        <v>1.3350539999999997</v>
      </c>
      <c r="O37" s="36">
        <v>0.747</v>
      </c>
      <c r="P37" s="37">
        <f t="shared" si="3"/>
        <v>41.36876195</v>
      </c>
      <c r="Q37" s="36">
        <f t="shared" si="4"/>
        <v>827.37523899999997</v>
      </c>
      <c r="R37" s="37">
        <f t="shared" si="5"/>
        <v>109.034141013</v>
      </c>
      <c r="S37" s="36">
        <f t="shared" si="6"/>
        <v>10.3421904875</v>
      </c>
      <c r="T37" s="36">
        <f t="shared" si="7"/>
        <v>31.026571462500002</v>
      </c>
      <c r="U37" s="36">
        <f t="shared" si="8"/>
        <v>41.36876195</v>
      </c>
    </row>
    <row r="38" spans="1:21" ht="18">
      <c r="A38" s="28" t="s">
        <v>364</v>
      </c>
      <c r="B38" s="29"/>
      <c r="C38" s="29">
        <v>6</v>
      </c>
      <c r="D38" s="30">
        <v>8.0142000000000005E-2</v>
      </c>
      <c r="E38" s="31">
        <v>15</v>
      </c>
      <c r="F38" s="7">
        <v>38.4</v>
      </c>
      <c r="G38" s="32">
        <v>25</v>
      </c>
      <c r="H38" s="33">
        <f t="shared" si="10"/>
        <v>2.0035500000000002</v>
      </c>
      <c r="I38" s="34">
        <f t="shared" si="11"/>
        <v>375</v>
      </c>
      <c r="J38" s="35">
        <f t="shared" si="0"/>
        <v>960</v>
      </c>
      <c r="K38" s="9">
        <f t="shared" si="13"/>
        <v>35.750399999999999</v>
      </c>
      <c r="L38" s="36">
        <f t="shared" si="1"/>
        <v>893.76</v>
      </c>
      <c r="M38" s="36">
        <f t="shared" si="9"/>
        <v>21.853280844000004</v>
      </c>
      <c r="N38" s="36">
        <f t="shared" si="2"/>
        <v>2.1450239999999998</v>
      </c>
      <c r="O38" s="36">
        <v>0.747</v>
      </c>
      <c r="P38" s="37">
        <f t="shared" si="3"/>
        <v>60.495704844000002</v>
      </c>
      <c r="Q38" s="36">
        <f t="shared" si="4"/>
        <v>1512.3926211</v>
      </c>
      <c r="R38" s="37">
        <f t="shared" si="5"/>
        <v>134.66424449096002</v>
      </c>
      <c r="S38" s="36">
        <f t="shared" si="6"/>
        <v>10.082617474000001</v>
      </c>
      <c r="T38" s="36">
        <f t="shared" si="7"/>
        <v>30.247852422000001</v>
      </c>
      <c r="U38" s="36">
        <f t="shared" si="8"/>
        <v>40.330469896000004</v>
      </c>
    </row>
    <row r="39" spans="1:21" ht="18">
      <c r="A39" s="28" t="s">
        <v>365</v>
      </c>
      <c r="B39" s="29"/>
      <c r="C39" s="29">
        <v>4</v>
      </c>
      <c r="D39" s="30">
        <v>7.8E-2</v>
      </c>
      <c r="E39" s="31">
        <v>13</v>
      </c>
      <c r="F39" s="7">
        <v>27.5</v>
      </c>
      <c r="G39" s="32">
        <v>1</v>
      </c>
      <c r="H39" s="33">
        <f t="shared" si="10"/>
        <v>7.8E-2</v>
      </c>
      <c r="I39" s="34">
        <f t="shared" si="11"/>
        <v>13</v>
      </c>
      <c r="J39" s="35">
        <f t="shared" si="0"/>
        <v>27.5</v>
      </c>
      <c r="K39" s="9">
        <f t="shared" si="13"/>
        <v>25.602499999999999</v>
      </c>
      <c r="L39" s="36">
        <f t="shared" si="1"/>
        <v>25.602499999999999</v>
      </c>
      <c r="M39" s="36">
        <f t="shared" si="9"/>
        <v>21.269196000000001</v>
      </c>
      <c r="N39" s="36">
        <f t="shared" si="2"/>
        <v>1.5361499999999999</v>
      </c>
      <c r="O39" s="36">
        <v>0.747</v>
      </c>
      <c r="P39" s="37">
        <f t="shared" si="3"/>
        <v>49.154845999999999</v>
      </c>
      <c r="Q39" s="36">
        <f t="shared" si="4"/>
        <v>49.154845999999999</v>
      </c>
      <c r="R39" s="37">
        <f t="shared" si="5"/>
        <v>119.46749364</v>
      </c>
      <c r="S39" s="36">
        <f t="shared" si="6"/>
        <v>12.2887115</v>
      </c>
      <c r="T39" s="36">
        <f t="shared" si="7"/>
        <v>36.866134500000001</v>
      </c>
      <c r="U39" s="36">
        <f t="shared" si="8"/>
        <v>49.154845999999999</v>
      </c>
    </row>
    <row r="40" spans="1:21" ht="18">
      <c r="A40" s="38" t="s">
        <v>366</v>
      </c>
      <c r="B40" s="51"/>
      <c r="C40" s="51">
        <v>36</v>
      </c>
      <c r="D40" s="33">
        <v>4.3999999999999997E-2</v>
      </c>
      <c r="E40" s="34">
        <v>10</v>
      </c>
      <c r="F40" s="7">
        <v>24.4</v>
      </c>
      <c r="G40" s="32">
        <v>5</v>
      </c>
      <c r="H40" s="33">
        <f t="shared" si="10"/>
        <v>0.21999999999999997</v>
      </c>
      <c r="I40" s="34">
        <f t="shared" si="11"/>
        <v>50</v>
      </c>
      <c r="J40" s="35">
        <f t="shared" si="0"/>
        <v>122</v>
      </c>
      <c r="K40" s="9">
        <f t="shared" si="13"/>
        <v>22.716399999999997</v>
      </c>
      <c r="L40" s="36">
        <f t="shared" si="1"/>
        <v>113.58199999999998</v>
      </c>
      <c r="M40" s="36">
        <f t="shared" si="9"/>
        <v>11.998008</v>
      </c>
      <c r="N40" s="36">
        <f t="shared" si="2"/>
        <v>1.3629839999999998</v>
      </c>
      <c r="O40" s="36">
        <v>0.747</v>
      </c>
      <c r="P40" s="37">
        <f t="shared" si="3"/>
        <v>36.824391999999996</v>
      </c>
      <c r="Q40" s="36">
        <f t="shared" si="4"/>
        <v>184.12195999999997</v>
      </c>
      <c r="R40" s="37">
        <f t="shared" si="5"/>
        <v>102.94468527999999</v>
      </c>
      <c r="S40" s="36">
        <f t="shared" si="6"/>
        <v>1.0228997777777777</v>
      </c>
      <c r="T40" s="36">
        <f t="shared" si="7"/>
        <v>3.068699333333333</v>
      </c>
      <c r="U40" s="36">
        <f t="shared" si="8"/>
        <v>4.091599111111111</v>
      </c>
    </row>
    <row r="41" spans="1:21" ht="18">
      <c r="A41" s="55" t="s">
        <v>367</v>
      </c>
      <c r="B41" s="39"/>
      <c r="C41" s="39">
        <v>2</v>
      </c>
      <c r="D41" s="33">
        <v>0.11</v>
      </c>
      <c r="E41" s="49">
        <v>14</v>
      </c>
      <c r="F41" s="50">
        <v>40.9</v>
      </c>
      <c r="G41" s="32">
        <v>20</v>
      </c>
      <c r="H41" s="33">
        <f t="shared" si="10"/>
        <v>2.2000000000000002</v>
      </c>
      <c r="I41" s="34">
        <f t="shared" si="11"/>
        <v>280</v>
      </c>
      <c r="J41" s="35">
        <f t="shared" si="0"/>
        <v>818</v>
      </c>
      <c r="K41" s="9">
        <f t="shared" si="13"/>
        <v>38.0779</v>
      </c>
      <c r="L41" s="36">
        <f t="shared" si="1"/>
        <v>761.55799999999999</v>
      </c>
      <c r="M41" s="36">
        <f t="shared" si="9"/>
        <v>29.99502</v>
      </c>
      <c r="N41" s="36">
        <f t="shared" si="2"/>
        <v>2.2846739999999999</v>
      </c>
      <c r="O41" s="36">
        <v>0.747</v>
      </c>
      <c r="P41" s="37">
        <f t="shared" si="3"/>
        <v>71.104593999999992</v>
      </c>
      <c r="Q41" s="36">
        <f t="shared" si="4"/>
        <v>1422.0918799999999</v>
      </c>
      <c r="R41" s="37">
        <f t="shared" si="5"/>
        <v>148.88015596</v>
      </c>
      <c r="S41" s="36">
        <f t="shared" si="6"/>
        <v>35.552296999999996</v>
      </c>
      <c r="T41" s="36">
        <f t="shared" si="7"/>
        <v>106.65689099999999</v>
      </c>
      <c r="U41" s="36">
        <f t="shared" si="8"/>
        <v>142.20918799999998</v>
      </c>
    </row>
    <row r="42" spans="1:21" ht="54">
      <c r="A42" s="17" t="s">
        <v>309</v>
      </c>
      <c r="B42" s="17"/>
      <c r="C42" s="17"/>
      <c r="D42" s="17" t="s">
        <v>368</v>
      </c>
      <c r="E42" s="17" t="s">
        <v>369</v>
      </c>
      <c r="F42" s="17" t="s">
        <v>370</v>
      </c>
      <c r="G42" s="56" t="s">
        <v>371</v>
      </c>
      <c r="H42" s="57" t="s">
        <v>372</v>
      </c>
      <c r="I42" s="58" t="s">
        <v>373</v>
      </c>
      <c r="J42" s="58" t="s">
        <v>374</v>
      </c>
      <c r="K42" s="58" t="s">
        <v>375</v>
      </c>
      <c r="L42" s="58" t="s">
        <v>323</v>
      </c>
      <c r="M42" s="58" t="s">
        <v>376</v>
      </c>
      <c r="N42" s="58" t="s">
        <v>377</v>
      </c>
      <c r="O42" s="58" t="s">
        <v>378</v>
      </c>
      <c r="P42" s="58" t="s">
        <v>326</v>
      </c>
      <c r="Q42" s="58" t="s">
        <v>327</v>
      </c>
    </row>
    <row r="43" spans="1:21" ht="18.75">
      <c r="A43" s="59" t="s">
        <v>379</v>
      </c>
      <c r="B43" s="60"/>
      <c r="C43" s="61" t="s">
        <v>380</v>
      </c>
      <c r="D43" s="62">
        <v>3.5999999999999997E-2</v>
      </c>
      <c r="E43" s="63">
        <v>22.73</v>
      </c>
      <c r="F43" s="64">
        <v>5</v>
      </c>
      <c r="G43" s="63">
        <f t="shared" ref="G43:G83" si="14">F43*E43</f>
        <v>113.65</v>
      </c>
      <c r="H43" s="65">
        <f t="shared" ref="H43:H83" si="15">F43*D43</f>
        <v>0.18</v>
      </c>
      <c r="I43" s="16">
        <f>D43*268.790518</f>
        <v>9.6764586480000006</v>
      </c>
      <c r="J43" s="16">
        <f>E43*0.0649999</f>
        <v>1.4774477269999999</v>
      </c>
      <c r="K43" s="16">
        <v>0.73923399999999995</v>
      </c>
      <c r="L43" s="66">
        <f t="shared" ref="L43:L83" si="16">E43+I43+J43+K43</f>
        <v>34.623140374999998</v>
      </c>
      <c r="M43" s="67">
        <f t="shared" ref="M43:M83" si="17">L43*F43</f>
        <v>173.11570187499998</v>
      </c>
      <c r="N43" s="67">
        <f t="shared" ref="N43:N83" si="18">(L43+40)*1.34</f>
        <v>99.995008102499995</v>
      </c>
      <c r="O43" s="67">
        <f t="shared" ref="O43:O83" si="19">L43/C43</f>
        <v>0.6924628075</v>
      </c>
      <c r="P43" s="67">
        <f t="shared" ref="P43:P83" si="20">O43*3</f>
        <v>2.0773884224999999</v>
      </c>
      <c r="Q43" s="67">
        <f t="shared" ref="Q43:Q83" si="21">O43*4</f>
        <v>2.76985123</v>
      </c>
    </row>
    <row r="44" spans="1:21" ht="18.75">
      <c r="A44" s="68" t="s">
        <v>381</v>
      </c>
      <c r="B44" s="69"/>
      <c r="C44" s="70" t="s">
        <v>382</v>
      </c>
      <c r="D44" s="71">
        <v>6.9000000000000006E-2</v>
      </c>
      <c r="E44" s="72">
        <v>44.44</v>
      </c>
      <c r="F44" s="64">
        <v>10</v>
      </c>
      <c r="G44" s="72">
        <f t="shared" si="14"/>
        <v>444.4</v>
      </c>
      <c r="H44" s="73">
        <f t="shared" si="15"/>
        <v>0.69000000000000006</v>
      </c>
      <c r="I44" s="16">
        <f t="shared" ref="I44:I83" si="22">D44*268.790518</f>
        <v>18.546545742000003</v>
      </c>
      <c r="J44" s="16">
        <f t="shared" ref="J44:J83" si="23">E44*0.0649999</f>
        <v>2.8885955559999998</v>
      </c>
      <c r="K44" s="16">
        <v>0.73923399999999995</v>
      </c>
      <c r="L44" s="66">
        <f t="shared" si="16"/>
        <v>66.614375297999999</v>
      </c>
      <c r="M44" s="67">
        <f t="shared" si="17"/>
        <v>666.14375298000004</v>
      </c>
      <c r="N44" s="67">
        <f t="shared" si="18"/>
        <v>142.86326289932001</v>
      </c>
      <c r="O44" s="67">
        <f t="shared" si="19"/>
        <v>1.8503993138333332</v>
      </c>
      <c r="P44" s="67">
        <f t="shared" si="20"/>
        <v>5.5511979414999999</v>
      </c>
      <c r="Q44" s="67">
        <f t="shared" si="21"/>
        <v>7.4015972553333329</v>
      </c>
    </row>
    <row r="45" spans="1:21" ht="18.75">
      <c r="A45" s="68" t="s">
        <v>383</v>
      </c>
      <c r="B45" s="69"/>
      <c r="C45" s="70" t="s">
        <v>384</v>
      </c>
      <c r="D45" s="71">
        <v>7.5999999999999998E-2</v>
      </c>
      <c r="E45" s="72">
        <v>27.24</v>
      </c>
      <c r="F45" s="64">
        <v>20</v>
      </c>
      <c r="G45" s="72">
        <f t="shared" si="14"/>
        <v>544.79999999999995</v>
      </c>
      <c r="H45" s="73">
        <f t="shared" si="15"/>
        <v>1.52</v>
      </c>
      <c r="I45" s="16">
        <f t="shared" si="22"/>
        <v>20.428079368000002</v>
      </c>
      <c r="J45" s="16">
        <f t="shared" si="23"/>
        <v>1.7705972759999999</v>
      </c>
      <c r="K45" s="16">
        <v>0.73923399999999995</v>
      </c>
      <c r="L45" s="66">
        <f t="shared" si="16"/>
        <v>50.177910644000001</v>
      </c>
      <c r="M45" s="67">
        <f t="shared" si="17"/>
        <v>1003.55821288</v>
      </c>
      <c r="N45" s="67">
        <f t="shared" si="18"/>
        <v>120.83840026296002</v>
      </c>
      <c r="O45" s="67">
        <f t="shared" si="19"/>
        <v>12.544477661</v>
      </c>
      <c r="P45" s="67">
        <f t="shared" si="20"/>
        <v>37.633432982999999</v>
      </c>
      <c r="Q45" s="67">
        <f t="shared" si="21"/>
        <v>50.177910644000001</v>
      </c>
    </row>
    <row r="46" spans="1:21" ht="18.75">
      <c r="A46" s="59" t="s">
        <v>385</v>
      </c>
      <c r="B46" s="60"/>
      <c r="C46" s="61" t="s">
        <v>386</v>
      </c>
      <c r="D46" s="62">
        <v>9.9000000000000005E-2</v>
      </c>
      <c r="E46" s="63">
        <v>34.07</v>
      </c>
      <c r="F46" s="64">
        <v>35</v>
      </c>
      <c r="G46" s="63">
        <f t="shared" si="14"/>
        <v>1192.45</v>
      </c>
      <c r="H46" s="65">
        <f t="shared" si="15"/>
        <v>3.4650000000000003</v>
      </c>
      <c r="I46" s="16">
        <f t="shared" si="22"/>
        <v>26.610261282000003</v>
      </c>
      <c r="J46" s="16">
        <f t="shared" si="23"/>
        <v>2.2145465930000001</v>
      </c>
      <c r="K46" s="16">
        <v>0.73923399999999995</v>
      </c>
      <c r="L46" s="66">
        <f t="shared" si="16"/>
        <v>63.634041875000008</v>
      </c>
      <c r="M46" s="67">
        <f t="shared" si="17"/>
        <v>2227.1914656250001</v>
      </c>
      <c r="N46" s="67">
        <f t="shared" si="18"/>
        <v>138.86961611250001</v>
      </c>
      <c r="O46" s="67">
        <f t="shared" si="19"/>
        <v>21.211347291666669</v>
      </c>
      <c r="P46" s="67">
        <f t="shared" si="20"/>
        <v>63.634041875000008</v>
      </c>
      <c r="Q46" s="67">
        <f t="shared" si="21"/>
        <v>84.845389166666678</v>
      </c>
    </row>
    <row r="47" spans="1:21" ht="18.75">
      <c r="A47" s="59" t="s">
        <v>387</v>
      </c>
      <c r="B47" s="74"/>
      <c r="C47" s="75" t="s">
        <v>388</v>
      </c>
      <c r="D47" s="62">
        <v>3.5000000000000003E-2</v>
      </c>
      <c r="E47" s="63">
        <v>34.54</v>
      </c>
      <c r="F47" s="64">
        <v>15</v>
      </c>
      <c r="G47" s="63">
        <f t="shared" si="14"/>
        <v>518.1</v>
      </c>
      <c r="H47" s="65">
        <f t="shared" si="15"/>
        <v>0.52500000000000002</v>
      </c>
      <c r="I47" s="16">
        <f t="shared" si="22"/>
        <v>9.4076681300000011</v>
      </c>
      <c r="J47" s="16">
        <f t="shared" si="23"/>
        <v>2.2450965460000001</v>
      </c>
      <c r="K47" s="16">
        <v>0.73923399999999995</v>
      </c>
      <c r="L47" s="66">
        <f t="shared" si="16"/>
        <v>46.931998675999999</v>
      </c>
      <c r="M47" s="67">
        <f t="shared" si="17"/>
        <v>703.97998013999995</v>
      </c>
      <c r="N47" s="67">
        <f t="shared" si="18"/>
        <v>116.48887822584001</v>
      </c>
      <c r="O47" s="67">
        <f t="shared" si="19"/>
        <v>2.9332499172499999</v>
      </c>
      <c r="P47" s="67">
        <f t="shared" si="20"/>
        <v>8.7997497517499994</v>
      </c>
      <c r="Q47" s="67">
        <f t="shared" si="21"/>
        <v>11.732999669</v>
      </c>
    </row>
    <row r="48" spans="1:21" ht="18.75">
      <c r="A48" s="59" t="s">
        <v>389</v>
      </c>
      <c r="B48" s="74"/>
      <c r="C48" s="75" t="s">
        <v>390</v>
      </c>
      <c r="D48" s="62">
        <v>0.11</v>
      </c>
      <c r="E48" s="63">
        <v>37.56</v>
      </c>
      <c r="F48" s="64">
        <v>35</v>
      </c>
      <c r="G48" s="63">
        <f t="shared" si="14"/>
        <v>1314.6000000000001</v>
      </c>
      <c r="H48" s="65">
        <f t="shared" si="15"/>
        <v>3.85</v>
      </c>
      <c r="I48" s="16">
        <f t="shared" si="22"/>
        <v>29.566956980000004</v>
      </c>
      <c r="J48" s="16">
        <f t="shared" si="23"/>
        <v>2.4413962440000003</v>
      </c>
      <c r="K48" s="16">
        <v>0.73923399999999995</v>
      </c>
      <c r="L48" s="66">
        <f t="shared" si="16"/>
        <v>70.307587224000002</v>
      </c>
      <c r="M48" s="67">
        <f t="shared" si="17"/>
        <v>2460.7655528400001</v>
      </c>
      <c r="N48" s="67">
        <f t="shared" si="18"/>
        <v>147.81216688016002</v>
      </c>
      <c r="O48" s="67">
        <f t="shared" si="19"/>
        <v>35.153793612000001</v>
      </c>
      <c r="P48" s="67">
        <f t="shared" si="20"/>
        <v>105.461380836</v>
      </c>
      <c r="Q48" s="67">
        <f t="shared" si="21"/>
        <v>140.615174448</v>
      </c>
    </row>
    <row r="49" spans="1:17" ht="18.75">
      <c r="A49" s="68" t="s">
        <v>391</v>
      </c>
      <c r="B49" s="69"/>
      <c r="C49" s="70" t="s">
        <v>392</v>
      </c>
      <c r="D49" s="71">
        <v>3.5999999999999997E-2</v>
      </c>
      <c r="E49" s="72">
        <v>43.68</v>
      </c>
      <c r="F49" s="64">
        <v>5</v>
      </c>
      <c r="G49" s="72">
        <f t="shared" si="14"/>
        <v>218.4</v>
      </c>
      <c r="H49" s="73">
        <f t="shared" si="15"/>
        <v>0.18</v>
      </c>
      <c r="I49" s="16">
        <f t="shared" si="22"/>
        <v>9.6764586480000006</v>
      </c>
      <c r="J49" s="16">
        <f t="shared" si="23"/>
        <v>2.839195632</v>
      </c>
      <c r="K49" s="16">
        <v>0.73923399999999995</v>
      </c>
      <c r="L49" s="66">
        <f t="shared" si="16"/>
        <v>56.934888280000003</v>
      </c>
      <c r="M49" s="67">
        <f t="shared" si="17"/>
        <v>284.67444140000003</v>
      </c>
      <c r="N49" s="67">
        <f t="shared" si="18"/>
        <v>129.89275029519999</v>
      </c>
      <c r="O49" s="67">
        <f t="shared" si="19"/>
        <v>2.3722870116666668</v>
      </c>
      <c r="P49" s="67">
        <f t="shared" si="20"/>
        <v>7.1168610350000003</v>
      </c>
      <c r="Q49" s="67">
        <f t="shared" si="21"/>
        <v>9.4891480466666671</v>
      </c>
    </row>
    <row r="50" spans="1:17" ht="18.75">
      <c r="A50" s="68" t="s">
        <v>393</v>
      </c>
      <c r="B50" s="69"/>
      <c r="C50" s="70" t="s">
        <v>384</v>
      </c>
      <c r="D50" s="71">
        <v>4.7E-2</v>
      </c>
      <c r="E50" s="72">
        <v>24.09</v>
      </c>
      <c r="F50" s="64">
        <v>10</v>
      </c>
      <c r="G50" s="72">
        <f t="shared" si="14"/>
        <v>240.9</v>
      </c>
      <c r="H50" s="73">
        <f t="shared" si="15"/>
        <v>0.47</v>
      </c>
      <c r="I50" s="16">
        <f t="shared" si="22"/>
        <v>12.633154346000001</v>
      </c>
      <c r="J50" s="16">
        <f t="shared" si="23"/>
        <v>1.565847591</v>
      </c>
      <c r="K50" s="16">
        <v>0.73923399999999995</v>
      </c>
      <c r="L50" s="66">
        <f t="shared" si="16"/>
        <v>39.028235937000005</v>
      </c>
      <c r="M50" s="67">
        <f t="shared" si="17"/>
        <v>390.28235937000005</v>
      </c>
      <c r="N50" s="67">
        <f t="shared" si="18"/>
        <v>105.89783615558001</v>
      </c>
      <c r="O50" s="67">
        <f t="shared" si="19"/>
        <v>9.7570589842500013</v>
      </c>
      <c r="P50" s="67">
        <f t="shared" si="20"/>
        <v>29.271176952750004</v>
      </c>
      <c r="Q50" s="67">
        <f t="shared" si="21"/>
        <v>39.028235937000005</v>
      </c>
    </row>
    <row r="51" spans="1:17" ht="18.75">
      <c r="A51" s="68" t="s">
        <v>394</v>
      </c>
      <c r="B51" s="69"/>
      <c r="C51" s="70" t="s">
        <v>395</v>
      </c>
      <c r="D51" s="71">
        <v>6.8000000000000005E-2</v>
      </c>
      <c r="E51" s="72">
        <v>36.83</v>
      </c>
      <c r="F51" s="64">
        <v>20</v>
      </c>
      <c r="G51" s="72">
        <f t="shared" si="14"/>
        <v>736.59999999999991</v>
      </c>
      <c r="H51" s="73">
        <f t="shared" si="15"/>
        <v>1.36</v>
      </c>
      <c r="I51" s="16">
        <f t="shared" si="22"/>
        <v>18.277755224000003</v>
      </c>
      <c r="J51" s="16">
        <f t="shared" si="23"/>
        <v>2.3939463169999997</v>
      </c>
      <c r="K51" s="16">
        <v>0.73923399999999995</v>
      </c>
      <c r="L51" s="66">
        <f t="shared" si="16"/>
        <v>58.240935541000006</v>
      </c>
      <c r="M51" s="67">
        <f t="shared" si="17"/>
        <v>1164.8187108200002</v>
      </c>
      <c r="N51" s="67">
        <f t="shared" si="18"/>
        <v>131.64285362494002</v>
      </c>
      <c r="O51" s="67">
        <f t="shared" si="19"/>
        <v>7.2801169426250008</v>
      </c>
      <c r="P51" s="67">
        <f t="shared" si="20"/>
        <v>21.840350827875003</v>
      </c>
      <c r="Q51" s="67">
        <f t="shared" si="21"/>
        <v>29.120467770500003</v>
      </c>
    </row>
    <row r="52" spans="1:17" ht="18.75">
      <c r="A52" s="59" t="s">
        <v>396</v>
      </c>
      <c r="B52" s="60"/>
      <c r="C52" s="61" t="s">
        <v>384</v>
      </c>
      <c r="D52" s="62">
        <v>7.6999999999999999E-2</v>
      </c>
      <c r="E52" s="63">
        <v>38.549999999999997</v>
      </c>
      <c r="F52" s="64">
        <v>15</v>
      </c>
      <c r="G52" s="63">
        <f t="shared" si="14"/>
        <v>578.25</v>
      </c>
      <c r="H52" s="65">
        <f t="shared" si="15"/>
        <v>1.155</v>
      </c>
      <c r="I52" s="16">
        <f t="shared" si="22"/>
        <v>20.696869886000002</v>
      </c>
      <c r="J52" s="16">
        <f t="shared" si="23"/>
        <v>2.5057461449999998</v>
      </c>
      <c r="K52" s="16">
        <v>0.73923399999999995</v>
      </c>
      <c r="L52" s="66">
        <f t="shared" si="16"/>
        <v>62.491850031000006</v>
      </c>
      <c r="M52" s="67">
        <f t="shared" si="17"/>
        <v>937.37775046500008</v>
      </c>
      <c r="N52" s="67">
        <f t="shared" si="18"/>
        <v>137.33907904154003</v>
      </c>
      <c r="O52" s="67">
        <f t="shared" si="19"/>
        <v>15.622962507750001</v>
      </c>
      <c r="P52" s="67">
        <f t="shared" si="20"/>
        <v>46.868887523250002</v>
      </c>
      <c r="Q52" s="67">
        <f t="shared" si="21"/>
        <v>62.491850031000006</v>
      </c>
    </row>
    <row r="53" spans="1:17" ht="18.75">
      <c r="A53" s="59" t="s">
        <v>397</v>
      </c>
      <c r="B53" s="74"/>
      <c r="C53" s="75" t="s">
        <v>395</v>
      </c>
      <c r="D53" s="62">
        <v>0.128</v>
      </c>
      <c r="E53" s="63">
        <v>77.12</v>
      </c>
      <c r="F53" s="76">
        <v>15</v>
      </c>
      <c r="G53" s="63">
        <f t="shared" si="14"/>
        <v>1156.8000000000002</v>
      </c>
      <c r="H53" s="65">
        <f t="shared" si="15"/>
        <v>1.92</v>
      </c>
      <c r="I53" s="16">
        <f t="shared" si="22"/>
        <v>34.405186304000004</v>
      </c>
      <c r="J53" s="16">
        <f t="shared" si="23"/>
        <v>5.012792288</v>
      </c>
      <c r="K53" s="16">
        <v>0.73923399999999995</v>
      </c>
      <c r="L53" s="66">
        <f t="shared" si="16"/>
        <v>117.27721259200001</v>
      </c>
      <c r="M53" s="67">
        <f t="shared" si="17"/>
        <v>1759.1581888800001</v>
      </c>
      <c r="N53" s="67">
        <f t="shared" si="18"/>
        <v>210.75146487328004</v>
      </c>
      <c r="O53" s="67">
        <f t="shared" si="19"/>
        <v>14.659651574000002</v>
      </c>
      <c r="P53" s="67">
        <f t="shared" si="20"/>
        <v>43.978954722000005</v>
      </c>
      <c r="Q53" s="67">
        <f t="shared" si="21"/>
        <v>58.638606296000006</v>
      </c>
    </row>
    <row r="54" spans="1:17" ht="18.75">
      <c r="A54" s="59" t="s">
        <v>398</v>
      </c>
      <c r="B54" s="74"/>
      <c r="C54" s="75" t="s">
        <v>399</v>
      </c>
      <c r="D54" s="62">
        <v>0.106</v>
      </c>
      <c r="E54" s="63">
        <v>29.65</v>
      </c>
      <c r="F54" s="64">
        <v>50</v>
      </c>
      <c r="G54" s="63">
        <f t="shared" si="14"/>
        <v>1482.5</v>
      </c>
      <c r="H54" s="65">
        <f t="shared" si="15"/>
        <v>5.3</v>
      </c>
      <c r="I54" s="16">
        <f t="shared" si="22"/>
        <v>28.491794908000003</v>
      </c>
      <c r="J54" s="16">
        <f t="shared" si="23"/>
        <v>1.9272470349999999</v>
      </c>
      <c r="K54" s="16">
        <v>0.73923399999999995</v>
      </c>
      <c r="L54" s="66">
        <f t="shared" si="16"/>
        <v>60.808275943000005</v>
      </c>
      <c r="M54" s="67">
        <f t="shared" si="17"/>
        <v>3040.4137971500004</v>
      </c>
      <c r="N54" s="67">
        <f t="shared" si="18"/>
        <v>135.08308976362002</v>
      </c>
      <c r="O54" s="67">
        <f t="shared" si="19"/>
        <v>10.134712657166668</v>
      </c>
      <c r="P54" s="67">
        <f t="shared" si="20"/>
        <v>30.404137971500006</v>
      </c>
      <c r="Q54" s="67">
        <f t="shared" si="21"/>
        <v>40.538850628666673</v>
      </c>
    </row>
    <row r="55" spans="1:17" ht="18.75">
      <c r="A55" s="68" t="s">
        <v>400</v>
      </c>
      <c r="B55" s="69"/>
      <c r="C55" s="70" t="s">
        <v>401</v>
      </c>
      <c r="D55" s="71">
        <v>3.1E-2</v>
      </c>
      <c r="E55" s="72">
        <v>21.1</v>
      </c>
      <c r="F55" s="64">
        <v>30</v>
      </c>
      <c r="G55" s="72">
        <f t="shared" si="14"/>
        <v>633</v>
      </c>
      <c r="H55" s="73">
        <f t="shared" si="15"/>
        <v>0.92999999999999994</v>
      </c>
      <c r="I55" s="16">
        <f t="shared" si="22"/>
        <v>8.3325060579999999</v>
      </c>
      <c r="J55" s="16">
        <f t="shared" si="23"/>
        <v>1.3714978900000001</v>
      </c>
      <c r="K55" s="16">
        <v>0.73923399999999995</v>
      </c>
      <c r="L55" s="66">
        <f t="shared" si="16"/>
        <v>31.543237948000002</v>
      </c>
      <c r="M55" s="67">
        <f t="shared" si="17"/>
        <v>946.29713844000003</v>
      </c>
      <c r="N55" s="67">
        <f t="shared" si="18"/>
        <v>95.867938850320002</v>
      </c>
      <c r="O55" s="67">
        <f t="shared" si="19"/>
        <v>31.543237948000002</v>
      </c>
      <c r="P55" s="67">
        <f t="shared" si="20"/>
        <v>94.629713844000008</v>
      </c>
      <c r="Q55" s="67">
        <f t="shared" si="21"/>
        <v>126.17295179200001</v>
      </c>
    </row>
    <row r="56" spans="1:17" ht="18.75">
      <c r="A56" s="68" t="s">
        <v>402</v>
      </c>
      <c r="B56" s="69"/>
      <c r="C56" s="70" t="s">
        <v>384</v>
      </c>
      <c r="D56" s="71">
        <v>3.3000000000000002E-2</v>
      </c>
      <c r="E56" s="72">
        <v>21.1</v>
      </c>
      <c r="F56" s="64">
        <v>1</v>
      </c>
      <c r="G56" s="72">
        <f t="shared" si="14"/>
        <v>21.1</v>
      </c>
      <c r="H56" s="73">
        <f t="shared" si="15"/>
        <v>3.3000000000000002E-2</v>
      </c>
      <c r="I56" s="16">
        <f t="shared" si="22"/>
        <v>8.8700870940000005</v>
      </c>
      <c r="J56" s="16">
        <f t="shared" si="23"/>
        <v>1.3714978900000001</v>
      </c>
      <c r="K56" s="16">
        <v>0.73923399999999995</v>
      </c>
      <c r="L56" s="66">
        <f t="shared" si="16"/>
        <v>32.080818984000004</v>
      </c>
      <c r="M56" s="67">
        <f t="shared" si="17"/>
        <v>32.080818984000004</v>
      </c>
      <c r="N56" s="67">
        <f t="shared" si="18"/>
        <v>96.588297438560005</v>
      </c>
      <c r="O56" s="67">
        <f t="shared" si="19"/>
        <v>8.020204746000001</v>
      </c>
      <c r="P56" s="67">
        <f t="shared" si="20"/>
        <v>24.060614238000003</v>
      </c>
      <c r="Q56" s="67">
        <f t="shared" si="21"/>
        <v>32.080818984000004</v>
      </c>
    </row>
    <row r="57" spans="1:17" ht="18.75">
      <c r="A57" s="59" t="s">
        <v>403</v>
      </c>
      <c r="B57" s="60"/>
      <c r="C57" s="61" t="s">
        <v>399</v>
      </c>
      <c r="D57" s="62">
        <v>7.5999999999999998E-2</v>
      </c>
      <c r="E57" s="63">
        <v>29.65</v>
      </c>
      <c r="F57" s="64">
        <v>15</v>
      </c>
      <c r="G57" s="63">
        <f t="shared" si="14"/>
        <v>444.75</v>
      </c>
      <c r="H57" s="65">
        <f t="shared" si="15"/>
        <v>1.1399999999999999</v>
      </c>
      <c r="I57" s="16">
        <f t="shared" si="22"/>
        <v>20.428079368000002</v>
      </c>
      <c r="J57" s="16">
        <f t="shared" si="23"/>
        <v>1.9272470349999999</v>
      </c>
      <c r="K57" s="16">
        <v>0.73923399999999995</v>
      </c>
      <c r="L57" s="66">
        <f t="shared" si="16"/>
        <v>52.744560403000008</v>
      </c>
      <c r="M57" s="67">
        <f t="shared" si="17"/>
        <v>791.1684060450001</v>
      </c>
      <c r="N57" s="67">
        <f t="shared" si="18"/>
        <v>124.27771094002001</v>
      </c>
      <c r="O57" s="67">
        <f t="shared" si="19"/>
        <v>8.7907600671666675</v>
      </c>
      <c r="P57" s="67">
        <f t="shared" si="20"/>
        <v>26.372280201500004</v>
      </c>
      <c r="Q57" s="67">
        <f t="shared" si="21"/>
        <v>35.16304026866667</v>
      </c>
    </row>
    <row r="58" spans="1:17" ht="18.75">
      <c r="A58" s="68" t="s">
        <v>404</v>
      </c>
      <c r="B58" s="69"/>
      <c r="C58" s="70" t="s">
        <v>384</v>
      </c>
      <c r="D58" s="71">
        <v>0.13</v>
      </c>
      <c r="E58" s="72">
        <v>31.21</v>
      </c>
      <c r="F58" s="64">
        <v>25</v>
      </c>
      <c r="G58" s="72">
        <f t="shared" si="14"/>
        <v>780.25</v>
      </c>
      <c r="H58" s="73">
        <f t="shared" si="15"/>
        <v>3.25</v>
      </c>
      <c r="I58" s="16">
        <f t="shared" si="22"/>
        <v>34.942767340000003</v>
      </c>
      <c r="J58" s="16">
        <f t="shared" si="23"/>
        <v>2.0286468790000001</v>
      </c>
      <c r="K58" s="16">
        <v>0.73923399999999995</v>
      </c>
      <c r="L58" s="66">
        <f t="shared" si="16"/>
        <v>68.920648219</v>
      </c>
      <c r="M58" s="67">
        <f t="shared" si="17"/>
        <v>1723.0162054750001</v>
      </c>
      <c r="N58" s="67">
        <f t="shared" si="18"/>
        <v>145.95366861346</v>
      </c>
      <c r="O58" s="67">
        <f t="shared" si="19"/>
        <v>17.23016205475</v>
      </c>
      <c r="P58" s="67">
        <f t="shared" si="20"/>
        <v>51.690486164250004</v>
      </c>
      <c r="Q58" s="67">
        <f t="shared" si="21"/>
        <v>68.920648219</v>
      </c>
    </row>
    <row r="59" spans="1:17" ht="18.75">
      <c r="A59" s="59" t="s">
        <v>405</v>
      </c>
      <c r="B59" s="60"/>
      <c r="C59" s="61" t="s">
        <v>406</v>
      </c>
      <c r="D59" s="62">
        <v>4.2000000000000003E-2</v>
      </c>
      <c r="E59" s="63">
        <v>25.34</v>
      </c>
      <c r="F59" s="64">
        <v>10</v>
      </c>
      <c r="G59" s="63">
        <f t="shared" si="14"/>
        <v>253.4</v>
      </c>
      <c r="H59" s="65">
        <f t="shared" si="15"/>
        <v>0.42000000000000004</v>
      </c>
      <c r="I59" s="16">
        <f t="shared" si="22"/>
        <v>11.289201756000002</v>
      </c>
      <c r="J59" s="16">
        <f t="shared" si="23"/>
        <v>1.647097466</v>
      </c>
      <c r="K59" s="16">
        <v>0.73923399999999995</v>
      </c>
      <c r="L59" s="66">
        <f t="shared" si="16"/>
        <v>39.015533222000002</v>
      </c>
      <c r="M59" s="67">
        <f t="shared" si="17"/>
        <v>390.15533221999999</v>
      </c>
      <c r="N59" s="67">
        <f t="shared" si="18"/>
        <v>105.88081451748</v>
      </c>
      <c r="O59" s="67">
        <f t="shared" si="19"/>
        <v>3.2512944351666668</v>
      </c>
      <c r="P59" s="67">
        <f t="shared" si="20"/>
        <v>9.7538833055000005</v>
      </c>
      <c r="Q59" s="67">
        <f t="shared" si="21"/>
        <v>13.005177740666667</v>
      </c>
    </row>
    <row r="60" spans="1:17" ht="18.75">
      <c r="A60" s="59" t="s">
        <v>407</v>
      </c>
      <c r="B60" s="74"/>
      <c r="C60" s="75" t="s">
        <v>399</v>
      </c>
      <c r="D60" s="62">
        <v>6.9000000000000006E-2</v>
      </c>
      <c r="E60" s="63">
        <v>26.68</v>
      </c>
      <c r="F60" s="64">
        <v>9</v>
      </c>
      <c r="G60" s="63">
        <f t="shared" si="14"/>
        <v>240.12</v>
      </c>
      <c r="H60" s="65">
        <f t="shared" si="15"/>
        <v>0.621</v>
      </c>
      <c r="I60" s="16">
        <f t="shared" si="22"/>
        <v>18.546545742000003</v>
      </c>
      <c r="J60" s="16">
        <f t="shared" si="23"/>
        <v>1.7341973319999999</v>
      </c>
      <c r="K60" s="16">
        <v>0.73923399999999995</v>
      </c>
      <c r="L60" s="66">
        <f t="shared" si="16"/>
        <v>47.699977074000003</v>
      </c>
      <c r="M60" s="67">
        <f t="shared" si="17"/>
        <v>429.29979366600003</v>
      </c>
      <c r="N60" s="67">
        <f t="shared" si="18"/>
        <v>117.51796927916001</v>
      </c>
      <c r="O60" s="67">
        <f t="shared" si="19"/>
        <v>7.9499961790000002</v>
      </c>
      <c r="P60" s="67">
        <f t="shared" si="20"/>
        <v>23.849988537000002</v>
      </c>
      <c r="Q60" s="67">
        <f t="shared" si="21"/>
        <v>31.799984716000001</v>
      </c>
    </row>
    <row r="61" spans="1:17" ht="18.75">
      <c r="A61" s="68" t="s">
        <v>408</v>
      </c>
      <c r="B61" s="69"/>
      <c r="C61" s="70" t="s">
        <v>395</v>
      </c>
      <c r="D61" s="71">
        <v>6.8000000000000005E-2</v>
      </c>
      <c r="E61" s="72">
        <v>36.83</v>
      </c>
      <c r="F61" s="64">
        <v>30</v>
      </c>
      <c r="G61" s="72">
        <f t="shared" si="14"/>
        <v>1104.8999999999999</v>
      </c>
      <c r="H61" s="73">
        <f t="shared" si="15"/>
        <v>2.04</v>
      </c>
      <c r="I61" s="16">
        <f t="shared" si="22"/>
        <v>18.277755224000003</v>
      </c>
      <c r="J61" s="16">
        <f t="shared" si="23"/>
        <v>2.3939463169999997</v>
      </c>
      <c r="K61" s="16">
        <v>0.73923399999999995</v>
      </c>
      <c r="L61" s="66">
        <f t="shared" si="16"/>
        <v>58.240935541000006</v>
      </c>
      <c r="M61" s="67">
        <f t="shared" si="17"/>
        <v>1747.2280662300002</v>
      </c>
      <c r="N61" s="67">
        <f t="shared" si="18"/>
        <v>131.64285362494002</v>
      </c>
      <c r="O61" s="67">
        <f t="shared" si="19"/>
        <v>7.2801169426250008</v>
      </c>
      <c r="P61" s="67">
        <f t="shared" si="20"/>
        <v>21.840350827875003</v>
      </c>
      <c r="Q61" s="67">
        <f t="shared" si="21"/>
        <v>29.120467770500003</v>
      </c>
    </row>
    <row r="62" spans="1:17" ht="18.75">
      <c r="A62" s="68" t="s">
        <v>409</v>
      </c>
      <c r="B62" s="69"/>
      <c r="C62" s="70" t="s">
        <v>384</v>
      </c>
      <c r="D62" s="71">
        <v>7.8E-2</v>
      </c>
      <c r="E62" s="72">
        <v>26.49</v>
      </c>
      <c r="F62" s="64">
        <v>20</v>
      </c>
      <c r="G62" s="72">
        <f t="shared" si="14"/>
        <v>529.79999999999995</v>
      </c>
      <c r="H62" s="73">
        <f t="shared" si="15"/>
        <v>1.56</v>
      </c>
      <c r="I62" s="16">
        <f t="shared" si="22"/>
        <v>20.965660404000001</v>
      </c>
      <c r="J62" s="16">
        <f t="shared" si="23"/>
        <v>1.7218473509999999</v>
      </c>
      <c r="K62" s="16">
        <v>0.73923399999999995</v>
      </c>
      <c r="L62" s="66">
        <f t="shared" si="16"/>
        <v>49.916741755000004</v>
      </c>
      <c r="M62" s="67">
        <f t="shared" si="17"/>
        <v>998.33483510000008</v>
      </c>
      <c r="N62" s="67">
        <f t="shared" si="18"/>
        <v>120.48843395170002</v>
      </c>
      <c r="O62" s="67">
        <f t="shared" si="19"/>
        <v>12.479185438750001</v>
      </c>
      <c r="P62" s="67">
        <f t="shared" si="20"/>
        <v>37.437556316250003</v>
      </c>
      <c r="Q62" s="67">
        <f t="shared" si="21"/>
        <v>49.916741755000004</v>
      </c>
    </row>
    <row r="63" spans="1:17" ht="18.75">
      <c r="A63" s="68" t="s">
        <v>410</v>
      </c>
      <c r="B63" s="69"/>
      <c r="C63" s="70" t="s">
        <v>395</v>
      </c>
      <c r="D63" s="71">
        <v>0.06</v>
      </c>
      <c r="E63" s="72">
        <v>36.74</v>
      </c>
      <c r="F63" s="64">
        <v>15</v>
      </c>
      <c r="G63" s="72">
        <f t="shared" si="14"/>
        <v>551.1</v>
      </c>
      <c r="H63" s="73">
        <f t="shared" si="15"/>
        <v>0.89999999999999991</v>
      </c>
      <c r="I63" s="16">
        <f t="shared" si="22"/>
        <v>16.127431080000001</v>
      </c>
      <c r="J63" s="16">
        <f t="shared" si="23"/>
        <v>2.3880963260000003</v>
      </c>
      <c r="K63" s="16">
        <v>0.73923399999999995</v>
      </c>
      <c r="L63" s="66">
        <f t="shared" si="16"/>
        <v>55.994761406000009</v>
      </c>
      <c r="M63" s="67">
        <f t="shared" si="17"/>
        <v>839.92142109000019</v>
      </c>
      <c r="N63" s="67">
        <f t="shared" si="18"/>
        <v>128.63298028404003</v>
      </c>
      <c r="O63" s="67">
        <f t="shared" si="19"/>
        <v>6.9993451757500011</v>
      </c>
      <c r="P63" s="67">
        <f t="shared" si="20"/>
        <v>20.998035527250003</v>
      </c>
      <c r="Q63" s="67">
        <f t="shared" si="21"/>
        <v>27.997380703000005</v>
      </c>
    </row>
    <row r="64" spans="1:17" ht="18.75">
      <c r="A64" s="59" t="s">
        <v>411</v>
      </c>
      <c r="B64" s="74"/>
      <c r="C64" s="75" t="s">
        <v>395</v>
      </c>
      <c r="D64" s="62">
        <v>6.6000000000000003E-2</v>
      </c>
      <c r="E64" s="63">
        <v>32.520000000000003</v>
      </c>
      <c r="F64" s="64">
        <v>30</v>
      </c>
      <c r="G64" s="63">
        <f t="shared" si="14"/>
        <v>975.60000000000014</v>
      </c>
      <c r="H64" s="65">
        <f t="shared" si="15"/>
        <v>1.98</v>
      </c>
      <c r="I64" s="16">
        <f t="shared" si="22"/>
        <v>17.740174188000001</v>
      </c>
      <c r="J64" s="16">
        <f t="shared" si="23"/>
        <v>2.1137967480000004</v>
      </c>
      <c r="K64" s="16">
        <v>0.73923399999999995</v>
      </c>
      <c r="L64" s="66">
        <f t="shared" si="16"/>
        <v>53.11320493600001</v>
      </c>
      <c r="M64" s="67">
        <f t="shared" si="17"/>
        <v>1593.3961480800003</v>
      </c>
      <c r="N64" s="67">
        <f t="shared" si="18"/>
        <v>124.77169461424003</v>
      </c>
      <c r="O64" s="67">
        <f t="shared" si="19"/>
        <v>6.6391506170000012</v>
      </c>
      <c r="P64" s="67">
        <f t="shared" si="20"/>
        <v>19.917451851000003</v>
      </c>
      <c r="Q64" s="67">
        <f t="shared" si="21"/>
        <v>26.556602468000005</v>
      </c>
    </row>
    <row r="65" spans="1:17" ht="18.75">
      <c r="A65" s="68" t="s">
        <v>412</v>
      </c>
      <c r="B65" s="69"/>
      <c r="C65" s="70" t="s">
        <v>406</v>
      </c>
      <c r="D65" s="71">
        <v>7.5999999999999998E-2</v>
      </c>
      <c r="E65" s="72">
        <v>38.56</v>
      </c>
      <c r="F65" s="64">
        <v>10</v>
      </c>
      <c r="G65" s="72">
        <f t="shared" si="14"/>
        <v>385.6</v>
      </c>
      <c r="H65" s="73">
        <f t="shared" si="15"/>
        <v>0.76</v>
      </c>
      <c r="I65" s="16">
        <f t="shared" si="22"/>
        <v>20.428079368000002</v>
      </c>
      <c r="J65" s="16">
        <f t="shared" si="23"/>
        <v>2.506396144</v>
      </c>
      <c r="K65" s="16">
        <v>0.73923399999999995</v>
      </c>
      <c r="L65" s="66">
        <f t="shared" si="16"/>
        <v>62.233709512000004</v>
      </c>
      <c r="M65" s="67">
        <f t="shared" si="17"/>
        <v>622.33709512000007</v>
      </c>
      <c r="N65" s="67">
        <f t="shared" si="18"/>
        <v>136.99317074608001</v>
      </c>
      <c r="O65" s="67">
        <f t="shared" si="19"/>
        <v>5.1861424593333334</v>
      </c>
      <c r="P65" s="67">
        <f t="shared" si="20"/>
        <v>15.558427378000001</v>
      </c>
      <c r="Q65" s="67">
        <f t="shared" si="21"/>
        <v>20.744569837333334</v>
      </c>
    </row>
    <row r="66" spans="1:17" ht="18.75">
      <c r="A66" s="59" t="s">
        <v>413</v>
      </c>
      <c r="B66" s="77"/>
      <c r="C66" s="78" t="s">
        <v>399</v>
      </c>
      <c r="D66" s="62">
        <v>6.6500000000000004E-2</v>
      </c>
      <c r="E66" s="63">
        <v>29.65</v>
      </c>
      <c r="F66" s="64">
        <v>25</v>
      </c>
      <c r="G66" s="63">
        <f t="shared" si="14"/>
        <v>741.25</v>
      </c>
      <c r="H66" s="65">
        <f t="shared" si="15"/>
        <v>1.6625000000000001</v>
      </c>
      <c r="I66" s="16">
        <f t="shared" si="22"/>
        <v>17.874569447000002</v>
      </c>
      <c r="J66" s="16">
        <f t="shared" si="23"/>
        <v>1.9272470349999999</v>
      </c>
      <c r="K66" s="16">
        <v>0.73923399999999995</v>
      </c>
      <c r="L66" s="66">
        <f t="shared" si="16"/>
        <v>50.191050482000009</v>
      </c>
      <c r="M66" s="67">
        <f t="shared" si="17"/>
        <v>1254.7762620500002</v>
      </c>
      <c r="N66" s="67">
        <f t="shared" si="18"/>
        <v>120.85600764588001</v>
      </c>
      <c r="O66" s="67">
        <f t="shared" si="19"/>
        <v>8.3651750803333353</v>
      </c>
      <c r="P66" s="67">
        <f t="shared" si="20"/>
        <v>25.095525241000004</v>
      </c>
      <c r="Q66" s="67">
        <f t="shared" si="21"/>
        <v>33.460700321333341</v>
      </c>
    </row>
    <row r="67" spans="1:17" ht="18.75">
      <c r="A67" s="59" t="s">
        <v>414</v>
      </c>
      <c r="B67" s="60"/>
      <c r="C67" s="61" t="s">
        <v>415</v>
      </c>
      <c r="D67" s="62">
        <v>2.5999999999999999E-2</v>
      </c>
      <c r="E67" s="63">
        <v>37.549999999999997</v>
      </c>
      <c r="F67" s="64">
        <v>9</v>
      </c>
      <c r="G67" s="63">
        <f t="shared" si="14"/>
        <v>337.95</v>
      </c>
      <c r="H67" s="65">
        <f t="shared" si="15"/>
        <v>0.23399999999999999</v>
      </c>
      <c r="I67" s="16">
        <f t="shared" si="22"/>
        <v>6.9885534680000001</v>
      </c>
      <c r="J67" s="16">
        <f t="shared" si="23"/>
        <v>2.4407462449999997</v>
      </c>
      <c r="K67" s="16">
        <v>0.73923399999999995</v>
      </c>
      <c r="L67" s="66">
        <f t="shared" si="16"/>
        <v>47.718533712999999</v>
      </c>
      <c r="M67" s="67">
        <f t="shared" si="17"/>
        <v>429.46680341699999</v>
      </c>
      <c r="N67" s="67">
        <f t="shared" si="18"/>
        <v>117.54283517542001</v>
      </c>
      <c r="O67" s="67">
        <f t="shared" si="19"/>
        <v>0.49706805951041666</v>
      </c>
      <c r="P67" s="67">
        <f t="shared" si="20"/>
        <v>1.49120417853125</v>
      </c>
      <c r="Q67" s="67">
        <f t="shared" si="21"/>
        <v>1.9882722380416666</v>
      </c>
    </row>
    <row r="68" spans="1:17" ht="18.75">
      <c r="A68" s="59" t="s">
        <v>416</v>
      </c>
      <c r="B68" s="74"/>
      <c r="C68" s="75" t="s">
        <v>406</v>
      </c>
      <c r="D68" s="62">
        <v>3.5000000000000003E-2</v>
      </c>
      <c r="E68" s="63">
        <v>42.42</v>
      </c>
      <c r="F68" s="64">
        <v>15</v>
      </c>
      <c r="G68" s="63">
        <f t="shared" si="14"/>
        <v>636.30000000000007</v>
      </c>
      <c r="H68" s="65">
        <f t="shared" si="15"/>
        <v>0.52500000000000002</v>
      </c>
      <c r="I68" s="16">
        <f t="shared" si="22"/>
        <v>9.4076681300000011</v>
      </c>
      <c r="J68" s="16">
        <f t="shared" si="23"/>
        <v>2.7572957580000002</v>
      </c>
      <c r="K68" s="16">
        <v>0.73923399999999995</v>
      </c>
      <c r="L68" s="66">
        <f t="shared" si="16"/>
        <v>55.324197888000008</v>
      </c>
      <c r="M68" s="67">
        <f t="shared" si="17"/>
        <v>829.86296832000016</v>
      </c>
      <c r="N68" s="67">
        <f t="shared" si="18"/>
        <v>127.73442516992003</v>
      </c>
      <c r="O68" s="67">
        <f t="shared" si="19"/>
        <v>4.6103498240000009</v>
      </c>
      <c r="P68" s="67">
        <f t="shared" si="20"/>
        <v>13.831049472000004</v>
      </c>
      <c r="Q68" s="67">
        <f t="shared" si="21"/>
        <v>18.441399296000004</v>
      </c>
    </row>
    <row r="69" spans="1:17" ht="18.75">
      <c r="A69" s="68" t="s">
        <v>417</v>
      </c>
      <c r="B69" s="69"/>
      <c r="C69" s="70" t="s">
        <v>418</v>
      </c>
      <c r="D69" s="71">
        <v>4.5999999999999999E-2</v>
      </c>
      <c r="E69" s="72">
        <v>45.35</v>
      </c>
      <c r="F69" s="64">
        <v>15</v>
      </c>
      <c r="G69" s="72">
        <f t="shared" si="14"/>
        <v>680.25</v>
      </c>
      <c r="H69" s="73">
        <f t="shared" si="15"/>
        <v>0.69</v>
      </c>
      <c r="I69" s="16">
        <f t="shared" si="22"/>
        <v>12.364363828</v>
      </c>
      <c r="J69" s="16">
        <f t="shared" si="23"/>
        <v>2.9477454650000001</v>
      </c>
      <c r="K69" s="16">
        <v>0.73923399999999995</v>
      </c>
      <c r="L69" s="66">
        <f t="shared" si="16"/>
        <v>61.401343293000004</v>
      </c>
      <c r="M69" s="67">
        <f t="shared" si="17"/>
        <v>921.02014939500009</v>
      </c>
      <c r="N69" s="67">
        <f t="shared" si="18"/>
        <v>135.87780001262001</v>
      </c>
      <c r="O69" s="67">
        <f t="shared" si="19"/>
        <v>3.4111857385000004</v>
      </c>
      <c r="P69" s="67">
        <f t="shared" si="20"/>
        <v>10.233557215500001</v>
      </c>
      <c r="Q69" s="67">
        <f t="shared" si="21"/>
        <v>13.644742954000002</v>
      </c>
    </row>
    <row r="70" spans="1:17" ht="18.75">
      <c r="A70" s="59" t="s">
        <v>419</v>
      </c>
      <c r="B70" s="74"/>
      <c r="C70" s="75" t="s">
        <v>390</v>
      </c>
      <c r="D70" s="62">
        <v>0.112</v>
      </c>
      <c r="E70" s="63">
        <v>34.479999999999997</v>
      </c>
      <c r="F70" s="64">
        <v>30</v>
      </c>
      <c r="G70" s="63">
        <f t="shared" si="14"/>
        <v>1034.3999999999999</v>
      </c>
      <c r="H70" s="65">
        <f t="shared" si="15"/>
        <v>3.36</v>
      </c>
      <c r="I70" s="16">
        <f t="shared" si="22"/>
        <v>30.104538016000003</v>
      </c>
      <c r="J70" s="16">
        <f t="shared" si="23"/>
        <v>2.2411965519999999</v>
      </c>
      <c r="K70" s="16">
        <v>0.73923399999999995</v>
      </c>
      <c r="L70" s="66">
        <f t="shared" si="16"/>
        <v>67.564968567999998</v>
      </c>
      <c r="M70" s="67">
        <f t="shared" si="17"/>
        <v>2026.9490570399998</v>
      </c>
      <c r="N70" s="67">
        <f t="shared" si="18"/>
        <v>144.13705788112</v>
      </c>
      <c r="O70" s="67">
        <f t="shared" si="19"/>
        <v>33.782484283999999</v>
      </c>
      <c r="P70" s="67">
        <f t="shared" si="20"/>
        <v>101.347452852</v>
      </c>
      <c r="Q70" s="67">
        <f t="shared" si="21"/>
        <v>135.129937136</v>
      </c>
    </row>
    <row r="71" spans="1:17" ht="18.75">
      <c r="A71" s="59" t="s">
        <v>420</v>
      </c>
      <c r="B71" s="74"/>
      <c r="C71" s="75" t="s">
        <v>384</v>
      </c>
      <c r="D71" s="62">
        <v>8.1299999999999997E-2</v>
      </c>
      <c r="E71" s="63">
        <v>26.69</v>
      </c>
      <c r="F71" s="64">
        <v>15</v>
      </c>
      <c r="G71" s="63">
        <f t="shared" si="14"/>
        <v>400.35</v>
      </c>
      <c r="H71" s="65">
        <f t="shared" si="15"/>
        <v>1.2195</v>
      </c>
      <c r="I71" s="16">
        <f t="shared" si="22"/>
        <v>21.852669113400001</v>
      </c>
      <c r="J71" s="16">
        <f t="shared" si="23"/>
        <v>1.7348473310000001</v>
      </c>
      <c r="K71" s="16">
        <v>0.73923399999999995</v>
      </c>
      <c r="L71" s="66">
        <f t="shared" si="16"/>
        <v>51.016750444400003</v>
      </c>
      <c r="M71" s="67">
        <f t="shared" si="17"/>
        <v>765.25125666600002</v>
      </c>
      <c r="N71" s="67">
        <f t="shared" si="18"/>
        <v>121.96244559549601</v>
      </c>
      <c r="O71" s="67">
        <f t="shared" si="19"/>
        <v>12.754187611100001</v>
      </c>
      <c r="P71" s="67">
        <f t="shared" si="20"/>
        <v>38.262562833300002</v>
      </c>
      <c r="Q71" s="67">
        <f t="shared" si="21"/>
        <v>51.016750444400003</v>
      </c>
    </row>
    <row r="72" spans="1:17" ht="18.75">
      <c r="A72" s="68" t="s">
        <v>421</v>
      </c>
      <c r="B72" s="69"/>
      <c r="C72" s="70" t="s">
        <v>390</v>
      </c>
      <c r="D72" s="71">
        <v>5.8000000000000003E-2</v>
      </c>
      <c r="E72" s="72">
        <v>16.850000000000001</v>
      </c>
      <c r="F72" s="64">
        <v>25</v>
      </c>
      <c r="G72" s="72">
        <f t="shared" si="14"/>
        <v>421.25000000000006</v>
      </c>
      <c r="H72" s="73">
        <f t="shared" si="15"/>
        <v>1.4500000000000002</v>
      </c>
      <c r="I72" s="16">
        <f t="shared" si="22"/>
        <v>15.589850044000002</v>
      </c>
      <c r="J72" s="16">
        <f t="shared" si="23"/>
        <v>1.0952483150000001</v>
      </c>
      <c r="K72" s="16">
        <v>0.73923399999999995</v>
      </c>
      <c r="L72" s="66">
        <f t="shared" si="16"/>
        <v>34.274332359000006</v>
      </c>
      <c r="M72" s="67">
        <f t="shared" si="17"/>
        <v>856.85830897500011</v>
      </c>
      <c r="N72" s="67">
        <f t="shared" si="18"/>
        <v>99.527605361059997</v>
      </c>
      <c r="O72" s="67">
        <f t="shared" si="19"/>
        <v>17.137166179500003</v>
      </c>
      <c r="P72" s="67">
        <f t="shared" si="20"/>
        <v>51.411498538500013</v>
      </c>
      <c r="Q72" s="67">
        <f t="shared" si="21"/>
        <v>68.548664718000012</v>
      </c>
    </row>
    <row r="73" spans="1:17" ht="18.75">
      <c r="A73" s="68" t="s">
        <v>422</v>
      </c>
      <c r="B73" s="69"/>
      <c r="C73" s="70" t="s">
        <v>384</v>
      </c>
      <c r="D73" s="71">
        <v>7.6999999999999999E-2</v>
      </c>
      <c r="E73" s="72">
        <v>27.01</v>
      </c>
      <c r="F73" s="64">
        <v>30</v>
      </c>
      <c r="G73" s="72">
        <f t="shared" si="14"/>
        <v>810.30000000000007</v>
      </c>
      <c r="H73" s="73">
        <f t="shared" si="15"/>
        <v>2.31</v>
      </c>
      <c r="I73" s="16">
        <f t="shared" si="22"/>
        <v>20.696869886000002</v>
      </c>
      <c r="J73" s="16">
        <f t="shared" si="23"/>
        <v>1.7556472990000001</v>
      </c>
      <c r="K73" s="16">
        <v>0.73923399999999995</v>
      </c>
      <c r="L73" s="66">
        <f t="shared" si="16"/>
        <v>50.201751185000013</v>
      </c>
      <c r="M73" s="67">
        <f t="shared" si="17"/>
        <v>1506.0525355500004</v>
      </c>
      <c r="N73" s="67">
        <f t="shared" si="18"/>
        <v>120.87034658790002</v>
      </c>
      <c r="O73" s="67">
        <f t="shared" si="19"/>
        <v>12.550437796250003</v>
      </c>
      <c r="P73" s="67">
        <f t="shared" si="20"/>
        <v>37.651313388750012</v>
      </c>
      <c r="Q73" s="67">
        <f t="shared" si="21"/>
        <v>50.201751185000013</v>
      </c>
    </row>
    <row r="74" spans="1:17" ht="18.75">
      <c r="A74" s="59" t="s">
        <v>423</v>
      </c>
      <c r="B74" s="74"/>
      <c r="C74" s="75" t="s">
        <v>382</v>
      </c>
      <c r="D74" s="62">
        <v>4.8000000000000001E-2</v>
      </c>
      <c r="E74" s="63">
        <v>18.78</v>
      </c>
      <c r="F74" s="76">
        <v>10</v>
      </c>
      <c r="G74" s="63">
        <f t="shared" si="14"/>
        <v>187.8</v>
      </c>
      <c r="H74" s="65">
        <f t="shared" si="15"/>
        <v>0.48</v>
      </c>
      <c r="I74" s="16">
        <f t="shared" si="22"/>
        <v>12.901944864000001</v>
      </c>
      <c r="J74" s="16">
        <f t="shared" si="23"/>
        <v>1.2206981220000002</v>
      </c>
      <c r="K74" s="16">
        <v>0.73923399999999995</v>
      </c>
      <c r="L74" s="66">
        <f t="shared" si="16"/>
        <v>33.641876986000007</v>
      </c>
      <c r="M74" s="67">
        <f t="shared" si="17"/>
        <v>336.41876986000005</v>
      </c>
      <c r="N74" s="67">
        <f t="shared" si="18"/>
        <v>98.68011516124001</v>
      </c>
      <c r="O74" s="67">
        <f t="shared" si="19"/>
        <v>0.9344965829444446</v>
      </c>
      <c r="P74" s="67">
        <f t="shared" si="20"/>
        <v>2.8034897488333339</v>
      </c>
      <c r="Q74" s="67">
        <f t="shared" si="21"/>
        <v>3.7379863317777784</v>
      </c>
    </row>
    <row r="75" spans="1:17" ht="18.75">
      <c r="A75" s="59" t="s">
        <v>424</v>
      </c>
      <c r="B75" s="74"/>
      <c r="C75" s="75" t="s">
        <v>392</v>
      </c>
      <c r="D75" s="62">
        <v>0.09</v>
      </c>
      <c r="E75" s="63">
        <v>43.5</v>
      </c>
      <c r="F75" s="76">
        <v>15</v>
      </c>
      <c r="G75" s="63">
        <f t="shared" si="14"/>
        <v>652.5</v>
      </c>
      <c r="H75" s="65">
        <f t="shared" si="15"/>
        <v>1.3499999999999999</v>
      </c>
      <c r="I75" s="16">
        <f t="shared" si="22"/>
        <v>24.191146620000001</v>
      </c>
      <c r="J75" s="16">
        <f t="shared" si="23"/>
        <v>2.8274956499999999</v>
      </c>
      <c r="K75" s="16">
        <v>0.73923399999999995</v>
      </c>
      <c r="L75" s="66">
        <f t="shared" si="16"/>
        <v>71.257876269999997</v>
      </c>
      <c r="M75" s="67">
        <f t="shared" si="17"/>
        <v>1068.86814405</v>
      </c>
      <c r="N75" s="67">
        <f t="shared" si="18"/>
        <v>149.08555420179999</v>
      </c>
      <c r="O75" s="67">
        <f t="shared" si="19"/>
        <v>2.9690781779166664</v>
      </c>
      <c r="P75" s="67">
        <f t="shared" si="20"/>
        <v>8.9072345337499996</v>
      </c>
      <c r="Q75" s="67">
        <f t="shared" si="21"/>
        <v>11.876312711666666</v>
      </c>
    </row>
    <row r="76" spans="1:17" ht="18.75">
      <c r="A76" s="68" t="s">
        <v>425</v>
      </c>
      <c r="B76" s="69"/>
      <c r="C76" s="70" t="s">
        <v>399</v>
      </c>
      <c r="D76" s="71">
        <v>9.9000000000000005E-2</v>
      </c>
      <c r="E76" s="72">
        <v>26.09</v>
      </c>
      <c r="F76" s="64">
        <v>47</v>
      </c>
      <c r="G76" s="72">
        <f t="shared" si="14"/>
        <v>1226.23</v>
      </c>
      <c r="H76" s="73">
        <f t="shared" si="15"/>
        <v>4.6530000000000005</v>
      </c>
      <c r="I76" s="16">
        <f t="shared" si="22"/>
        <v>26.610261282000003</v>
      </c>
      <c r="J76" s="16">
        <f t="shared" si="23"/>
        <v>1.695847391</v>
      </c>
      <c r="K76" s="16">
        <v>0.73923399999999995</v>
      </c>
      <c r="L76" s="66">
        <f t="shared" si="16"/>
        <v>55.135342673000004</v>
      </c>
      <c r="M76" s="67">
        <f t="shared" si="17"/>
        <v>2591.3611056310001</v>
      </c>
      <c r="N76" s="67">
        <f t="shared" si="18"/>
        <v>127.48135918182</v>
      </c>
      <c r="O76" s="67">
        <f t="shared" si="19"/>
        <v>9.189223778833334</v>
      </c>
      <c r="P76" s="67">
        <f t="shared" si="20"/>
        <v>27.567671336500002</v>
      </c>
      <c r="Q76" s="67">
        <f t="shared" si="21"/>
        <v>36.756895115333336</v>
      </c>
    </row>
    <row r="77" spans="1:17" ht="18.75">
      <c r="A77" s="59" t="s">
        <v>426</v>
      </c>
      <c r="B77" s="60"/>
      <c r="C77" s="61" t="s">
        <v>406</v>
      </c>
      <c r="D77" s="62">
        <v>0.129</v>
      </c>
      <c r="E77" s="63">
        <v>62.89</v>
      </c>
      <c r="F77" s="64">
        <v>20</v>
      </c>
      <c r="G77" s="63">
        <f t="shared" si="14"/>
        <v>1257.8</v>
      </c>
      <c r="H77" s="65">
        <f t="shared" si="15"/>
        <v>2.58</v>
      </c>
      <c r="I77" s="16">
        <f t="shared" si="22"/>
        <v>34.673976822</v>
      </c>
      <c r="J77" s="16">
        <f t="shared" si="23"/>
        <v>4.0878437109999997</v>
      </c>
      <c r="K77" s="16">
        <v>0.73923399999999995</v>
      </c>
      <c r="L77" s="66">
        <f t="shared" si="16"/>
        <v>102.391054533</v>
      </c>
      <c r="M77" s="67">
        <f t="shared" si="17"/>
        <v>2047.82109066</v>
      </c>
      <c r="N77" s="67">
        <f t="shared" si="18"/>
        <v>190.80401307421999</v>
      </c>
      <c r="O77" s="67">
        <f t="shared" si="19"/>
        <v>8.5325878777500002</v>
      </c>
      <c r="P77" s="67">
        <f t="shared" si="20"/>
        <v>25.59776363325</v>
      </c>
      <c r="Q77" s="67">
        <f t="shared" si="21"/>
        <v>34.130351511000001</v>
      </c>
    </row>
    <row r="78" spans="1:17" ht="18.75">
      <c r="A78" s="59" t="s">
        <v>427</v>
      </c>
      <c r="B78" s="60"/>
      <c r="C78" s="61" t="s">
        <v>390</v>
      </c>
      <c r="D78" s="62">
        <v>0.105</v>
      </c>
      <c r="E78" s="63">
        <v>38.06</v>
      </c>
      <c r="F78" s="64">
        <v>35</v>
      </c>
      <c r="G78" s="63">
        <f t="shared" si="14"/>
        <v>1332.1000000000001</v>
      </c>
      <c r="H78" s="65">
        <f t="shared" si="15"/>
        <v>3.6749999999999998</v>
      </c>
      <c r="I78" s="16">
        <f t="shared" si="22"/>
        <v>28.22300439</v>
      </c>
      <c r="J78" s="16">
        <f t="shared" si="23"/>
        <v>2.4738961939999999</v>
      </c>
      <c r="K78" s="16">
        <v>0.73923399999999995</v>
      </c>
      <c r="L78" s="66">
        <f t="shared" si="16"/>
        <v>69.496134584000004</v>
      </c>
      <c r="M78" s="67">
        <f t="shared" si="17"/>
        <v>2432.3647104400002</v>
      </c>
      <c r="N78" s="67">
        <f t="shared" si="18"/>
        <v>146.72482034256001</v>
      </c>
      <c r="O78" s="67">
        <f t="shared" si="19"/>
        <v>34.748067292000002</v>
      </c>
      <c r="P78" s="67">
        <f t="shared" si="20"/>
        <v>104.24420187600001</v>
      </c>
      <c r="Q78" s="67">
        <f t="shared" si="21"/>
        <v>138.99226916800001</v>
      </c>
    </row>
    <row r="79" spans="1:17" ht="18.75">
      <c r="A79" s="68" t="s">
        <v>428</v>
      </c>
      <c r="B79" s="69"/>
      <c r="C79" s="70" t="s">
        <v>399</v>
      </c>
      <c r="D79" s="71">
        <v>6.3E-2</v>
      </c>
      <c r="E79" s="72">
        <v>26</v>
      </c>
      <c r="F79" s="64">
        <v>35</v>
      </c>
      <c r="G79" s="72">
        <f t="shared" si="14"/>
        <v>910</v>
      </c>
      <c r="H79" s="73">
        <f t="shared" si="15"/>
        <v>2.2050000000000001</v>
      </c>
      <c r="I79" s="16">
        <f t="shared" si="22"/>
        <v>16.933802634000003</v>
      </c>
      <c r="J79" s="16">
        <f t="shared" si="23"/>
        <v>1.6899974</v>
      </c>
      <c r="K79" s="16">
        <v>0.73923399999999995</v>
      </c>
      <c r="L79" s="66">
        <f t="shared" si="16"/>
        <v>45.363034034000009</v>
      </c>
      <c r="M79" s="67">
        <f t="shared" si="17"/>
        <v>1587.7061911900003</v>
      </c>
      <c r="N79" s="67">
        <f t="shared" si="18"/>
        <v>114.38646560556002</v>
      </c>
      <c r="O79" s="67">
        <f t="shared" si="19"/>
        <v>7.5605056723333348</v>
      </c>
      <c r="P79" s="67">
        <f t="shared" si="20"/>
        <v>22.681517017000004</v>
      </c>
      <c r="Q79" s="67">
        <f t="shared" si="21"/>
        <v>30.242022689333339</v>
      </c>
    </row>
    <row r="80" spans="1:17" ht="18.75">
      <c r="A80" s="59" t="s">
        <v>429</v>
      </c>
      <c r="B80" s="77"/>
      <c r="C80" s="78" t="s">
        <v>399</v>
      </c>
      <c r="D80" s="62">
        <v>0.10199999999999999</v>
      </c>
      <c r="E80" s="63">
        <v>28.96</v>
      </c>
      <c r="F80" s="64">
        <v>20</v>
      </c>
      <c r="G80" s="63">
        <f t="shared" si="14"/>
        <v>579.20000000000005</v>
      </c>
      <c r="H80" s="65">
        <f t="shared" si="15"/>
        <v>2.04</v>
      </c>
      <c r="I80" s="16">
        <f t="shared" si="22"/>
        <v>27.416632836000002</v>
      </c>
      <c r="J80" s="16">
        <f t="shared" si="23"/>
        <v>1.882397104</v>
      </c>
      <c r="K80" s="16">
        <v>0.73923399999999995</v>
      </c>
      <c r="L80" s="66">
        <f t="shared" si="16"/>
        <v>58.998263940000001</v>
      </c>
      <c r="M80" s="67">
        <f t="shared" si="17"/>
        <v>1179.9652788000001</v>
      </c>
      <c r="N80" s="67">
        <f t="shared" si="18"/>
        <v>132.65767367960001</v>
      </c>
      <c r="O80" s="67">
        <f t="shared" si="19"/>
        <v>9.8330439900000002</v>
      </c>
      <c r="P80" s="67">
        <f t="shared" si="20"/>
        <v>29.499131970000001</v>
      </c>
      <c r="Q80" s="67">
        <f t="shared" si="21"/>
        <v>39.332175960000001</v>
      </c>
    </row>
    <row r="81" spans="1:17" ht="18.75">
      <c r="A81" s="59" t="s">
        <v>430</v>
      </c>
      <c r="B81" s="77"/>
      <c r="C81" s="78" t="s">
        <v>401</v>
      </c>
      <c r="D81" s="62">
        <v>7.0999999999999994E-2</v>
      </c>
      <c r="E81" s="63">
        <v>29.65</v>
      </c>
      <c r="F81" s="64">
        <v>20</v>
      </c>
      <c r="G81" s="63">
        <f t="shared" si="14"/>
        <v>593</v>
      </c>
      <c r="H81" s="65">
        <f t="shared" si="15"/>
        <v>1.42</v>
      </c>
      <c r="I81" s="16">
        <f t="shared" si="22"/>
        <v>19.084126777999998</v>
      </c>
      <c r="J81" s="16">
        <f t="shared" si="23"/>
        <v>1.9272470349999999</v>
      </c>
      <c r="K81" s="16">
        <v>0.73923399999999995</v>
      </c>
      <c r="L81" s="66">
        <f t="shared" si="16"/>
        <v>51.400607813000001</v>
      </c>
      <c r="M81" s="67">
        <f t="shared" si="17"/>
        <v>1028.01215626</v>
      </c>
      <c r="N81" s="67">
        <f t="shared" si="18"/>
        <v>122.47681446941999</v>
      </c>
      <c r="O81" s="67">
        <f t="shared" si="19"/>
        <v>51.400607813000001</v>
      </c>
      <c r="P81" s="67">
        <f t="shared" si="20"/>
        <v>154.20182343900001</v>
      </c>
      <c r="Q81" s="67">
        <f t="shared" si="21"/>
        <v>205.602431252</v>
      </c>
    </row>
    <row r="82" spans="1:17" ht="18.75">
      <c r="A82" s="68" t="s">
        <v>431</v>
      </c>
      <c r="B82" s="69"/>
      <c r="C82" s="70" t="s">
        <v>384</v>
      </c>
      <c r="D82" s="71">
        <v>0.04</v>
      </c>
      <c r="E82" s="72">
        <v>20.63</v>
      </c>
      <c r="F82" s="64">
        <v>20</v>
      </c>
      <c r="G82" s="72">
        <f t="shared" si="14"/>
        <v>412.59999999999997</v>
      </c>
      <c r="H82" s="73">
        <f t="shared" si="15"/>
        <v>0.8</v>
      </c>
      <c r="I82" s="16">
        <f t="shared" si="22"/>
        <v>10.751620720000002</v>
      </c>
      <c r="J82" s="16">
        <f t="shared" si="23"/>
        <v>1.3409479369999999</v>
      </c>
      <c r="K82" s="16">
        <v>0.73923399999999995</v>
      </c>
      <c r="L82" s="66">
        <f t="shared" si="16"/>
        <v>33.461802657000007</v>
      </c>
      <c r="M82" s="67">
        <f t="shared" si="17"/>
        <v>669.23605314000019</v>
      </c>
      <c r="N82" s="67">
        <f t="shared" si="18"/>
        <v>98.438815560380021</v>
      </c>
      <c r="O82" s="67">
        <f t="shared" si="19"/>
        <v>8.3654506642500017</v>
      </c>
      <c r="P82" s="67">
        <f t="shared" si="20"/>
        <v>25.096351992750005</v>
      </c>
      <c r="Q82" s="67">
        <f t="shared" si="21"/>
        <v>33.461802657000007</v>
      </c>
    </row>
    <row r="83" spans="1:17" ht="18.75">
      <c r="A83" s="79" t="s">
        <v>432</v>
      </c>
      <c r="B83" s="80"/>
      <c r="C83" s="81" t="s">
        <v>399</v>
      </c>
      <c r="D83" s="82">
        <v>7.9000000000000001E-2</v>
      </c>
      <c r="E83" s="83">
        <v>32.04</v>
      </c>
      <c r="F83" s="64">
        <v>20</v>
      </c>
      <c r="G83" s="72">
        <f t="shared" si="14"/>
        <v>640.79999999999995</v>
      </c>
      <c r="H83" s="73">
        <f t="shared" si="15"/>
        <v>1.58</v>
      </c>
      <c r="I83" s="16">
        <f t="shared" si="22"/>
        <v>21.234450922000001</v>
      </c>
      <c r="J83" s="16">
        <f t="shared" si="23"/>
        <v>2.0825967959999998</v>
      </c>
      <c r="K83" s="16">
        <v>0.73923399999999995</v>
      </c>
      <c r="L83" s="66">
        <f t="shared" si="16"/>
        <v>56.096281718</v>
      </c>
      <c r="M83" s="67">
        <f t="shared" si="17"/>
        <v>1121.92563436</v>
      </c>
      <c r="N83" s="67">
        <f t="shared" si="18"/>
        <v>128.76901750212002</v>
      </c>
      <c r="O83" s="67">
        <f t="shared" si="19"/>
        <v>9.349380286333334</v>
      </c>
      <c r="P83" s="67">
        <f t="shared" si="20"/>
        <v>28.048140859</v>
      </c>
      <c r="Q83" s="67">
        <f t="shared" si="21"/>
        <v>37.397521145333336</v>
      </c>
    </row>
  </sheetData>
  <protectedRanges>
    <protectedRange sqref="G1:G41" name="order quantity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Carbone</dc:creator>
  <cp:lastModifiedBy>Steve Carbone</cp:lastModifiedBy>
  <cp:lastPrinted>2021-04-06T04:14:45Z</cp:lastPrinted>
  <dcterms:created xsi:type="dcterms:W3CDTF">2020-11-02T03:44:41Z</dcterms:created>
  <dcterms:modified xsi:type="dcterms:W3CDTF">2021-04-06T04:15:06Z</dcterms:modified>
</cp:coreProperties>
</file>